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075" windowHeight="6375" activeTab="2"/>
  </bookViews>
  <sheets>
    <sheet name="summary" sheetId="1" r:id="rId1"/>
    <sheet name="games" sheetId="2" r:id="rId2"/>
    <sheet name="strengths" sheetId="3" r:id="rId3"/>
  </sheets>
  <definedNames/>
  <calcPr fullCalcOnLoad="1"/>
</workbook>
</file>

<file path=xl/sharedStrings.xml><?xml version="1.0" encoding="utf-8"?>
<sst xmlns="http://schemas.openxmlformats.org/spreadsheetml/2006/main" count="544" uniqueCount="103">
  <si>
    <t>Aston Villa</t>
  </si>
  <si>
    <t>Wigan</t>
  </si>
  <si>
    <t>Blackburn</t>
  </si>
  <si>
    <t>Man City</t>
  </si>
  <si>
    <t>Bolton</t>
  </si>
  <si>
    <t>Sunderland</t>
  </si>
  <si>
    <t>Chelsea</t>
  </si>
  <si>
    <t>Hull</t>
  </si>
  <si>
    <t>Everton</t>
  </si>
  <si>
    <t>Arsenal</t>
  </si>
  <si>
    <t>Portsmouth</t>
  </si>
  <si>
    <t>Fulham</t>
  </si>
  <si>
    <t>Stoke</t>
  </si>
  <si>
    <t>Burnley</t>
  </si>
  <si>
    <t>Wolves</t>
  </si>
  <si>
    <t>West Ham</t>
  </si>
  <si>
    <t>Man United</t>
  </si>
  <si>
    <t>Birmingham</t>
  </si>
  <si>
    <t>Tottenham</t>
  </si>
  <si>
    <t>Liverpool</t>
  </si>
  <si>
    <t>Home</t>
  </si>
  <si>
    <t>Away</t>
  </si>
  <si>
    <t>Home-ad</t>
  </si>
  <si>
    <t>games</t>
  </si>
  <si>
    <t>home</t>
  </si>
  <si>
    <t>away</t>
  </si>
  <si>
    <t>attack</t>
  </si>
  <si>
    <t>defence</t>
  </si>
  <si>
    <t>average</t>
  </si>
  <si>
    <t>home-for</t>
  </si>
  <si>
    <t>away-for</t>
  </si>
  <si>
    <t xml:space="preserve">home attack </t>
  </si>
  <si>
    <t>strength</t>
  </si>
  <si>
    <t xml:space="preserve">attack </t>
  </si>
  <si>
    <t>weakness</t>
  </si>
  <si>
    <t>Expected</t>
  </si>
  <si>
    <t>goals</t>
  </si>
  <si>
    <t>5+</t>
  </si>
  <si>
    <t>Home team</t>
  </si>
  <si>
    <t>Away team</t>
  </si>
  <si>
    <t xml:space="preserve">Away </t>
  </si>
  <si>
    <t xml:space="preserve">% Probability of home win = </t>
  </si>
  <si>
    <t xml:space="preserve">% Probability of draw  = </t>
  </si>
  <si>
    <t xml:space="preserve">% Probability of away win = </t>
  </si>
  <si>
    <t>Most likely result:</t>
  </si>
  <si>
    <t>Arsenal 2, Fulham 0</t>
  </si>
  <si>
    <t>score</t>
  </si>
  <si>
    <t>Arsenal - Fulham</t>
  </si>
  <si>
    <t>Aston Villa - Blackburn</t>
  </si>
  <si>
    <t>Aston Villa 1, Blackburn 0</t>
  </si>
  <si>
    <t xml:space="preserve">%Probability </t>
  </si>
  <si>
    <t>Bolton - Birmingham</t>
  </si>
  <si>
    <t>Aston-Villa</t>
  </si>
  <si>
    <t>% Probability of scoring this many goals</t>
  </si>
  <si>
    <t>Bolton score</t>
  </si>
  <si>
    <t>Burnley - Tottenham</t>
  </si>
  <si>
    <t>Burnley score</t>
  </si>
  <si>
    <t>Chelsea - Wigan</t>
  </si>
  <si>
    <t>Everton - Portsmouth</t>
  </si>
  <si>
    <t>Chelsea score</t>
  </si>
  <si>
    <t>Everton score</t>
  </si>
  <si>
    <t>Everton 2, Portsmouth 0</t>
  </si>
  <si>
    <t>Hull - Liverpool</t>
  </si>
  <si>
    <t>Hull score</t>
  </si>
  <si>
    <t>Hull 0, Liverpool 1</t>
  </si>
  <si>
    <t>Man U - Stoke</t>
  </si>
  <si>
    <t>Man U</t>
  </si>
  <si>
    <t>Man U 2, Stoke 0</t>
  </si>
  <si>
    <t>Man U score</t>
  </si>
  <si>
    <t>West Ham - Man City</t>
  </si>
  <si>
    <t>West Ham 1, Man City 2</t>
  </si>
  <si>
    <t>Wolves  - Sunderland</t>
  </si>
  <si>
    <t>Summary of predictions</t>
  </si>
  <si>
    <t xml:space="preserve">Everton </t>
  </si>
  <si>
    <t>Man C</t>
  </si>
  <si>
    <t>7+</t>
  </si>
  <si>
    <t>for</t>
  </si>
  <si>
    <t>Attack strength: home and away</t>
  </si>
  <si>
    <t>Defence weakness: home and away</t>
  </si>
  <si>
    <t xml:space="preserve">Home </t>
  </si>
  <si>
    <t>against</t>
  </si>
  <si>
    <t>home-aga</t>
  </si>
  <si>
    <t>away-aga</t>
  </si>
  <si>
    <t>Attack home advantage = goals scored at home / goals scored away</t>
  </si>
  <si>
    <t>Defence home advantage = goals conceded away / goals conceded at home</t>
  </si>
  <si>
    <t>Away attack strength = average goals scored away / average for all clubs (1.09)</t>
  </si>
  <si>
    <t>Home attack strength = average goals scored at home / average for all clubs (1.67)</t>
  </si>
  <si>
    <t>Home defence weakness = average goals conceded at home / average for all clubs (1.09)</t>
  </si>
  <si>
    <t>Away defence weakness = average goals conceded away / average for all clubs (1.67)</t>
  </si>
  <si>
    <t xml:space="preserve">w = </t>
  </si>
  <si>
    <t>Result</t>
  </si>
  <si>
    <t>Probability of</t>
  </si>
  <si>
    <t>exact score</t>
  </si>
  <si>
    <t>Burnley 0, Tottenham 2</t>
  </si>
  <si>
    <t>weighted</t>
  </si>
  <si>
    <t xml:space="preserve">away attack </t>
  </si>
  <si>
    <t>total</t>
  </si>
  <si>
    <t>w = weight given to away goals in weighted home-attack strength, and vice-versa</t>
  </si>
  <si>
    <t>Set w = 0 if want weighted home attack-strength based only on goals scored at home</t>
  </si>
  <si>
    <t>Set w = 0.5 if want weighted home attack-strength and weighted away attack-strength to be equal</t>
  </si>
  <si>
    <t>Bolton 1, Birmingham 1, but most likely score of most likely outcome: 1-0</t>
  </si>
  <si>
    <t>Chelsea 4, Wigan 0</t>
  </si>
  <si>
    <t>Wolves 0, Sunderland 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</si>
</sst>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2" fontId="0" fillId="5" borderId="0" xfId="0" applyNumberFormat="1" applyFill="1" applyAlignment="1">
      <alignment/>
    </xf>
    <xf numFmtId="170" fontId="0" fillId="5" borderId="0" xfId="0" applyNumberFormat="1" applyFill="1" applyAlignment="1">
      <alignment/>
    </xf>
    <xf numFmtId="1" fontId="2" fillId="5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5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2" fontId="2" fillId="5" borderId="0" xfId="0" applyNumberFormat="1" applyFont="1" applyFill="1" applyAlignment="1">
      <alignment/>
    </xf>
    <xf numFmtId="170" fontId="2" fillId="5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0" fontId="0" fillId="7" borderId="0" xfId="0" applyFill="1" applyAlignment="1">
      <alignment/>
    </xf>
    <xf numFmtId="0" fontId="2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0" fillId="8" borderId="0" xfId="0" applyFill="1" applyAlignment="1">
      <alignment/>
    </xf>
    <xf numFmtId="2" fontId="0" fillId="7" borderId="0" xfId="0" applyNumberFormat="1" applyFill="1" applyAlignment="1">
      <alignment/>
    </xf>
    <xf numFmtId="2" fontId="2" fillId="7" borderId="0" xfId="0" applyNumberFormat="1" applyFont="1" applyFill="1" applyAlignment="1">
      <alignment/>
    </xf>
    <xf numFmtId="0" fontId="2" fillId="8" borderId="0" xfId="0" applyFont="1" applyFill="1" applyAlignment="1">
      <alignment horizontal="center"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70" fontId="2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8" sqref="G18"/>
    </sheetView>
  </sheetViews>
  <sheetFormatPr defaultColWidth="9.140625" defaultRowHeight="12.75"/>
  <cols>
    <col min="1" max="1" width="12.28125" style="0" customWidth="1"/>
    <col min="2" max="2" width="4.421875" style="0" customWidth="1"/>
    <col min="3" max="3" width="7.421875" style="0" customWidth="1"/>
    <col min="4" max="4" width="11.57421875" style="0" customWidth="1"/>
    <col min="5" max="5" width="5.00390625" style="1" customWidth="1"/>
    <col min="7" max="7" width="13.7109375" style="0" customWidth="1"/>
    <col min="8" max="8" width="11.7109375" style="0" customWidth="1"/>
  </cols>
  <sheetData>
    <row r="1" spans="1:8" ht="18">
      <c r="A1" s="42" t="s">
        <v>72</v>
      </c>
      <c r="G1" s="44" t="s">
        <v>91</v>
      </c>
      <c r="H1" s="44" t="s">
        <v>91</v>
      </c>
    </row>
    <row r="2" spans="7:8" ht="12.75">
      <c r="G2" s="44" t="s">
        <v>90</v>
      </c>
      <c r="H2" s="44" t="s">
        <v>92</v>
      </c>
    </row>
    <row r="3" spans="1:8" ht="12.75">
      <c r="A3" s="1" t="s">
        <v>9</v>
      </c>
      <c r="B3" s="1">
        <v>2</v>
      </c>
      <c r="C3" s="1"/>
      <c r="D3" s="1" t="s">
        <v>11</v>
      </c>
      <c r="E3" s="1">
        <v>0</v>
      </c>
      <c r="G3" s="4">
        <f>games!J21/100</f>
        <v>0.7335498763032056</v>
      </c>
      <c r="H3" s="4">
        <f>games!J26/100</f>
        <v>0.1455778177141784</v>
      </c>
    </row>
    <row r="4" spans="1:8" ht="12.75">
      <c r="A4" s="1" t="s">
        <v>0</v>
      </c>
      <c r="B4" s="1">
        <v>1</v>
      </c>
      <c r="C4" s="1"/>
      <c r="D4" s="1" t="s">
        <v>2</v>
      </c>
      <c r="E4" s="1">
        <v>0</v>
      </c>
      <c r="G4" s="4">
        <f>games!J48/100</f>
        <v>0.6891217041690829</v>
      </c>
      <c r="H4" s="4">
        <f>games!J53/100</f>
        <v>0.15636119849552021</v>
      </c>
    </row>
    <row r="5" spans="1:8" ht="12.75">
      <c r="A5" s="1" t="s">
        <v>4</v>
      </c>
      <c r="B5" s="1">
        <v>1</v>
      </c>
      <c r="C5" s="1"/>
      <c r="D5" s="1" t="s">
        <v>17</v>
      </c>
      <c r="E5" s="1">
        <v>0</v>
      </c>
      <c r="G5" s="4">
        <f>games!J75/100</f>
        <v>0.39011790351875075</v>
      </c>
      <c r="H5" s="4">
        <f>games!J80/100</f>
        <v>0.11</v>
      </c>
    </row>
    <row r="6" spans="1:8" ht="12.75">
      <c r="A6" s="1" t="s">
        <v>13</v>
      </c>
      <c r="B6" s="1">
        <v>0</v>
      </c>
      <c r="C6" s="1"/>
      <c r="D6" s="1" t="s">
        <v>18</v>
      </c>
      <c r="E6" s="1">
        <v>2</v>
      </c>
      <c r="G6" s="4">
        <f>games!J104/100</f>
        <v>0.6404791708224642</v>
      </c>
      <c r="H6" s="4">
        <f>games!J107/100</f>
        <v>0.10574988840666777</v>
      </c>
    </row>
    <row r="7" spans="1:8" ht="12.75">
      <c r="A7" s="1" t="s">
        <v>6</v>
      </c>
      <c r="B7" s="1">
        <v>4</v>
      </c>
      <c r="C7" s="1"/>
      <c r="D7" s="1" t="s">
        <v>1</v>
      </c>
      <c r="E7" s="1">
        <v>0</v>
      </c>
      <c r="G7" s="4">
        <f>games!J129/100</f>
        <v>0.9586295737902226</v>
      </c>
      <c r="H7" s="4">
        <f>games!J134/100</f>
        <v>0.10631475397405474</v>
      </c>
    </row>
    <row r="8" spans="1:8" ht="12.75">
      <c r="A8" s="1" t="s">
        <v>73</v>
      </c>
      <c r="B8" s="1">
        <v>2</v>
      </c>
      <c r="C8" s="1"/>
      <c r="D8" s="1" t="s">
        <v>10</v>
      </c>
      <c r="E8" s="1">
        <v>0</v>
      </c>
      <c r="G8" s="4">
        <f>games!J156/100</f>
        <v>0.7462365059643681</v>
      </c>
      <c r="H8" s="4">
        <f>games!J161/100</f>
        <v>0.13625973379410536</v>
      </c>
    </row>
    <row r="9" spans="1:8" ht="12.75">
      <c r="A9" s="1" t="s">
        <v>7</v>
      </c>
      <c r="B9" s="1">
        <v>0</v>
      </c>
      <c r="C9" s="1"/>
      <c r="D9" s="1" t="s">
        <v>19</v>
      </c>
      <c r="E9" s="1">
        <v>1</v>
      </c>
      <c r="G9" s="4">
        <f>games!J185/100</f>
        <v>0.6060794191395442</v>
      </c>
      <c r="H9" s="4">
        <f>games!J188/100</f>
        <v>0.13725722337871546</v>
      </c>
    </row>
    <row r="10" spans="1:8" ht="12.75">
      <c r="A10" s="1" t="s">
        <v>66</v>
      </c>
      <c r="B10" s="1">
        <v>2</v>
      </c>
      <c r="C10" s="1"/>
      <c r="D10" s="1" t="s">
        <v>12</v>
      </c>
      <c r="E10" s="1">
        <v>0</v>
      </c>
      <c r="G10" s="4">
        <f>games!J210/100</f>
        <v>0.7986279644207539</v>
      </c>
      <c r="H10" s="4">
        <f>games!J215/100</f>
        <v>0.18321692195709902</v>
      </c>
    </row>
    <row r="11" spans="1:8" ht="12.75">
      <c r="A11" s="1" t="s">
        <v>15</v>
      </c>
      <c r="B11" s="1">
        <v>1</v>
      </c>
      <c r="C11" s="1"/>
      <c r="D11" s="1" t="s">
        <v>74</v>
      </c>
      <c r="E11" s="1">
        <v>2</v>
      </c>
      <c r="G11" s="4">
        <f>games!J239/100</f>
        <v>0.5537537997425929</v>
      </c>
      <c r="H11" s="4">
        <f>games!J242/100</f>
        <v>0.09564681203312789</v>
      </c>
    </row>
    <row r="12" spans="1:8" ht="12.75">
      <c r="A12" s="1" t="s">
        <v>14</v>
      </c>
      <c r="B12" s="1">
        <v>0</v>
      </c>
      <c r="C12" s="1"/>
      <c r="D12" s="1" t="s">
        <v>5</v>
      </c>
      <c r="E12" s="1">
        <v>1</v>
      </c>
      <c r="G12" s="4">
        <f>games!J266/100</f>
        <v>0.3670518621021791</v>
      </c>
      <c r="H12" s="4">
        <f>games!J269/100</f>
        <v>0.1461759651101567</v>
      </c>
    </row>
    <row r="13" spans="6:8" ht="15.75">
      <c r="F13" s="41" t="s">
        <v>96</v>
      </c>
      <c r="G13" s="43">
        <f>SUM(G3:G12)</f>
        <v>6.483647779973163</v>
      </c>
      <c r="H13" s="43">
        <f>SUM(H3:H12)</f>
        <v>1.3225603148636256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9"/>
  <sheetViews>
    <sheetView workbookViewId="0" topLeftCell="A49">
      <selection activeCell="H16" sqref="H16"/>
    </sheetView>
  </sheetViews>
  <sheetFormatPr defaultColWidth="9.140625" defaultRowHeight="12.75"/>
  <cols>
    <col min="1" max="1" width="12.7109375" style="0" customWidth="1"/>
    <col min="2" max="2" width="11.8515625" style="0" customWidth="1"/>
    <col min="4" max="4" width="11.57421875" style="0" customWidth="1"/>
    <col min="5" max="5" width="11.00390625" style="0" customWidth="1"/>
    <col min="7" max="7" width="12.57421875" style="0" bestFit="1" customWidth="1"/>
    <col min="8" max="8" width="10.57421875" style="0" bestFit="1" customWidth="1"/>
    <col min="9" max="9" width="11.28125" style="0" customWidth="1"/>
    <col min="10" max="12" width="10.57421875" style="0" bestFit="1" customWidth="1"/>
  </cols>
  <sheetData>
    <row r="1" ht="18">
      <c r="G1" s="14" t="s">
        <v>47</v>
      </c>
    </row>
    <row r="2" spans="3:5" s="5" customFormat="1" ht="12.75">
      <c r="C2" s="5" t="s">
        <v>20</v>
      </c>
      <c r="D2" s="5" t="s">
        <v>38</v>
      </c>
      <c r="E2" s="5" t="s">
        <v>39</v>
      </c>
    </row>
    <row r="3" spans="3:12" s="5" customFormat="1" ht="12.75">
      <c r="C3" s="5" t="s">
        <v>28</v>
      </c>
      <c r="D3" s="5" t="s">
        <v>26</v>
      </c>
      <c r="E3" s="5" t="s">
        <v>27</v>
      </c>
      <c r="F3" s="5" t="s">
        <v>35</v>
      </c>
      <c r="G3" s="45" t="s">
        <v>53</v>
      </c>
      <c r="H3" s="46"/>
      <c r="I3" s="46"/>
      <c r="J3" s="46"/>
      <c r="K3" s="46"/>
      <c r="L3" s="46"/>
    </row>
    <row r="4" spans="3:12" s="5" customFormat="1" ht="12.75">
      <c r="C4" s="5" t="s">
        <v>36</v>
      </c>
      <c r="D4" s="5" t="s">
        <v>32</v>
      </c>
      <c r="E4" s="5" t="s">
        <v>34</v>
      </c>
      <c r="F4" s="5" t="s">
        <v>36</v>
      </c>
      <c r="G4" s="21">
        <v>0</v>
      </c>
      <c r="H4" s="21">
        <v>1</v>
      </c>
      <c r="I4" s="21">
        <v>2</v>
      </c>
      <c r="J4" s="21">
        <v>3</v>
      </c>
      <c r="K4" s="21">
        <v>4</v>
      </c>
      <c r="L4" s="21" t="s">
        <v>37</v>
      </c>
    </row>
    <row r="5" spans="1:12" ht="12.75">
      <c r="A5" t="s">
        <v>38</v>
      </c>
      <c r="B5" s="20" t="s">
        <v>9</v>
      </c>
      <c r="C5" s="28">
        <f>strengths!G$25</f>
        <v>1.672972972972973</v>
      </c>
      <c r="D5" s="28">
        <f>strengths!L5</f>
        <v>1.5179284064549166</v>
      </c>
      <c r="E5" s="28">
        <f>strengths!W13</f>
        <v>0.8554133923566475</v>
      </c>
      <c r="F5" s="29">
        <f>C5*D5*E5</f>
        <v>2.172282275607985</v>
      </c>
      <c r="G5" s="18">
        <f>100*POISSON(G4,$F5,FALSE)</f>
        <v>11.391732925784897</v>
      </c>
      <c r="H5" s="18">
        <f>100*POISSON(H4,$F5,FALSE)</f>
        <v>24.74605952314242</v>
      </c>
      <c r="I5" s="18">
        <f>100*POISSON(I4,$F5,FALSE)</f>
        <v>26.877713246631235</v>
      </c>
      <c r="J5" s="18">
        <f>100*POISSON(J4,$F5,FALSE)</f>
        <v>19.461993364843657</v>
      </c>
      <c r="K5" s="18">
        <f>100*POISSON(K4,$F5,FALSE)</f>
        <v>10.56923580861252</v>
      </c>
      <c r="L5" s="18">
        <f>100-SUM(G5:K5)</f>
        <v>6.953265130985272</v>
      </c>
    </row>
    <row r="6" spans="3:12" ht="12.75">
      <c r="C6" s="30" t="s">
        <v>21</v>
      </c>
      <c r="D6" s="30" t="s">
        <v>39</v>
      </c>
      <c r="E6" s="30" t="s">
        <v>38</v>
      </c>
      <c r="F6" s="5"/>
      <c r="G6" s="5"/>
      <c r="H6" s="5"/>
      <c r="I6" s="5"/>
      <c r="J6" s="5"/>
      <c r="K6" s="5"/>
      <c r="L6" s="5"/>
    </row>
    <row r="7" spans="3:12" ht="12.75">
      <c r="C7" s="30" t="s">
        <v>28</v>
      </c>
      <c r="D7" s="30" t="s">
        <v>26</v>
      </c>
      <c r="E7" s="30" t="s">
        <v>27</v>
      </c>
      <c r="F7" s="5" t="s">
        <v>35</v>
      </c>
      <c r="G7" s="45" t="s">
        <v>53</v>
      </c>
      <c r="H7" s="46"/>
      <c r="I7" s="46"/>
      <c r="J7" s="46"/>
      <c r="K7" s="46"/>
      <c r="L7" s="46"/>
    </row>
    <row r="8" spans="3:12" ht="12.75">
      <c r="C8" s="30" t="s">
        <v>36</v>
      </c>
      <c r="D8" s="30" t="s">
        <v>32</v>
      </c>
      <c r="E8" s="5" t="s">
        <v>34</v>
      </c>
      <c r="F8" s="5" t="s">
        <v>36</v>
      </c>
      <c r="G8" s="21">
        <v>0</v>
      </c>
      <c r="H8" s="21">
        <v>1</v>
      </c>
      <c r="I8" s="21">
        <v>2</v>
      </c>
      <c r="J8" s="21">
        <v>3</v>
      </c>
      <c r="K8" s="21">
        <v>4</v>
      </c>
      <c r="L8" s="21" t="s">
        <v>37</v>
      </c>
    </row>
    <row r="9" spans="1:12" ht="12.75">
      <c r="A9" t="s">
        <v>39</v>
      </c>
      <c r="B9" s="20" t="s">
        <v>11</v>
      </c>
      <c r="C9" s="28">
        <f>strengths!H$25</f>
        <v>1.0864864864864865</v>
      </c>
      <c r="D9" s="28">
        <f>strengths!M13</f>
        <v>0.7153083612728959</v>
      </c>
      <c r="E9" s="28">
        <f>strengths!V5</f>
        <v>0.7889773101489606</v>
      </c>
      <c r="F9" s="29">
        <f>C9*D9*E9</f>
        <v>0.613171759068293</v>
      </c>
      <c r="G9" s="18">
        <f>100*POISSON(G8,$F9,FALSE)</f>
        <v>54.163022121096795</v>
      </c>
      <c r="H9" s="18">
        <f>100*POISSON(H8,$F9,FALSE)</f>
        <v>33.21123555044779</v>
      </c>
      <c r="I9" s="18">
        <f>100*POISSON(I8,$F9,FALSE)</f>
        <v>10.18209586164975</v>
      </c>
      <c r="J9" s="18">
        <f>100*POISSON(J8,$F9,FALSE)</f>
        <v>2.0811245434965877</v>
      </c>
      <c r="K9" s="18">
        <f>100*POISSON(K8,$F9,FALSE)</f>
        <v>0.31902169929400026</v>
      </c>
      <c r="L9" s="18">
        <f>100-SUM(G9:K9)</f>
        <v>0.04350022401507658</v>
      </c>
    </row>
    <row r="11" ht="12.75">
      <c r="I11" s="1" t="s">
        <v>9</v>
      </c>
    </row>
    <row r="12" spans="7:12" ht="12.75">
      <c r="G12" s="19">
        <v>0</v>
      </c>
      <c r="H12" s="19">
        <v>1</v>
      </c>
      <c r="I12" s="19">
        <v>2</v>
      </c>
      <c r="J12" s="19">
        <v>3</v>
      </c>
      <c r="K12" s="19">
        <v>4</v>
      </c>
      <c r="L12" s="19" t="s">
        <v>37</v>
      </c>
    </row>
    <row r="13" spans="6:13" ht="12.75">
      <c r="F13" s="19">
        <v>0</v>
      </c>
      <c r="G13" s="22">
        <f>G5*G9/100</f>
        <v>6.170106824569141</v>
      </c>
      <c r="H13" s="23">
        <f>H5*G9/100</f>
        <v>13.40321369361941</v>
      </c>
      <c r="I13" s="23">
        <f>I5*G9/100</f>
        <v>14.55778177141784</v>
      </c>
      <c r="J13" s="23">
        <f>J5*G9/100</f>
        <v>10.54120377140666</v>
      </c>
      <c r="K13" s="23">
        <f>K5*G9/100</f>
        <v>5.7246175290496835</v>
      </c>
      <c r="L13" s="23">
        <f>L5*G9/100</f>
        <v>3.766098531034063</v>
      </c>
      <c r="M13" s="6"/>
    </row>
    <row r="14" spans="6:12" ht="12.75">
      <c r="F14" s="19">
        <v>1</v>
      </c>
      <c r="G14" s="24">
        <f>G5*H9/100</f>
        <v>3.7833352552603396</v>
      </c>
      <c r="H14" s="22">
        <f>H5*H9/100</f>
        <v>8.218472117684847</v>
      </c>
      <c r="I14" s="23">
        <f>I5*H9/100</f>
        <v>8.926420656912608</v>
      </c>
      <c r="J14" s="23">
        <f>J5*H9/100</f>
        <v>6.463568459210746</v>
      </c>
      <c r="K14" s="23">
        <f>K5*H9/100</f>
        <v>3.510173800280579</v>
      </c>
      <c r="L14" s="23">
        <f>L5*H9/100</f>
        <v>2.3092652610986706</v>
      </c>
    </row>
    <row r="15" spans="5:12" ht="12.75">
      <c r="E15" s="1" t="s">
        <v>11</v>
      </c>
      <c r="F15" s="19">
        <v>2</v>
      </c>
      <c r="G15" s="24">
        <f>G5*I9/100</f>
        <v>1.159917166806536</v>
      </c>
      <c r="H15" s="24">
        <f>H5*I9/100</f>
        <v>2.519667502627268</v>
      </c>
      <c r="I15" s="22">
        <f>I5*I9/100</f>
        <v>2.7367145281913254</v>
      </c>
      <c r="J15" s="23">
        <f>J5*I9/100</f>
        <v>1.981638820996295</v>
      </c>
      <c r="K15" s="23">
        <f>K5*I9/100</f>
        <v>1.0761697218767388</v>
      </c>
      <c r="L15" s="23">
        <f>L5*I9/100</f>
        <v>0.7079881211515864</v>
      </c>
    </row>
    <row r="16" spans="6:12" ht="12.75">
      <c r="F16" s="19">
        <v>3</v>
      </c>
      <c r="G16" s="24">
        <f>G5*J9/100</f>
        <v>0.23707614984809142</v>
      </c>
      <c r="H16" s="48">
        <f>H5*J9/100</f>
        <v>0.5149963182843915</v>
      </c>
      <c r="I16" s="24">
        <f>I5*J9/100</f>
        <v>0.5593586871062761</v>
      </c>
      <c r="J16" s="22">
        <f>J5*J9/100</f>
        <v>0.4050283205694387</v>
      </c>
      <c r="K16" s="23">
        <f>K5*J9/100</f>
        <v>0.2199589604730652</v>
      </c>
      <c r="L16" s="23">
        <f>L5*J9/100</f>
        <v>0.14470610721532468</v>
      </c>
    </row>
    <row r="17" spans="6:12" ht="12.75">
      <c r="F17" s="19">
        <v>4</v>
      </c>
      <c r="G17" s="24">
        <f>G5*K9/100</f>
        <v>0.03634209995887311</v>
      </c>
      <c r="H17" s="24">
        <f>H5*K9/100</f>
        <v>0.07894529959903374</v>
      </c>
      <c r="I17" s="24">
        <f>I5*K9/100</f>
        <v>0.08574573753077157</v>
      </c>
      <c r="J17" s="24">
        <f>J5*K9/100</f>
        <v>0.062087981949009816</v>
      </c>
      <c r="K17" s="22">
        <f>K5*K9/100</f>
        <v>0.03371815567902563</v>
      </c>
      <c r="L17" s="23">
        <f>L5*K9/100</f>
        <v>0.02218242457728641</v>
      </c>
    </row>
    <row r="18" spans="6:12" ht="12.75">
      <c r="F18" s="19" t="s">
        <v>37</v>
      </c>
      <c r="G18" s="24">
        <f>G5*L9/100</f>
        <v>0.004955429341915668</v>
      </c>
      <c r="H18" s="24">
        <f>H5*L9/100</f>
        <v>0.010764591327471144</v>
      </c>
      <c r="I18" s="24">
        <f>I5*L9/100</f>
        <v>0.011691865472414499</v>
      </c>
      <c r="J18" s="24">
        <f>J5*L9/100</f>
        <v>0.008466010711506333</v>
      </c>
      <c r="K18" s="24">
        <f>K5*L9/100</f>
        <v>0.0045976412534281365</v>
      </c>
      <c r="L18" s="22">
        <f>L5*L9/100</f>
        <v>0.003024685908340802</v>
      </c>
    </row>
    <row r="19" ht="12.75">
      <c r="F19" s="5"/>
    </row>
    <row r="21" spans="8:10" ht="12.75">
      <c r="H21" s="7" t="s">
        <v>41</v>
      </c>
      <c r="I21" s="7"/>
      <c r="J21" s="8">
        <f>SUM(H13:L13)+SUM(I14:L14)+SUM(J15:L15)+SUM(K16:L16)+L17</f>
        <v>73.35498763032055</v>
      </c>
    </row>
    <row r="22" spans="8:10" ht="12.75">
      <c r="H22" s="9" t="s">
        <v>42</v>
      </c>
      <c r="I22" s="9"/>
      <c r="J22" s="10">
        <f>G13+H14+I15+J16+K17+L18</f>
        <v>17.56706463260212</v>
      </c>
    </row>
    <row r="23" spans="8:10" ht="12.75">
      <c r="H23" s="11" t="s">
        <v>43</v>
      </c>
      <c r="I23" s="11"/>
      <c r="J23" s="12">
        <f>G14+SUM(G15:H15)+SUM(G16:I16)+SUM(G17:J17)+SUM(G18:K18)</f>
        <v>9.077947737077325</v>
      </c>
    </row>
    <row r="25" spans="8:10" ht="12.75">
      <c r="H25" t="s">
        <v>44</v>
      </c>
      <c r="J25" t="s">
        <v>45</v>
      </c>
    </row>
    <row r="26" spans="8:10" ht="12.75">
      <c r="H26" t="s">
        <v>50</v>
      </c>
      <c r="J26" s="15">
        <f>MAX(G13:L18)</f>
        <v>14.55778177141784</v>
      </c>
    </row>
    <row r="27" ht="12.75">
      <c r="J27" s="15"/>
    </row>
    <row r="28" ht="18">
      <c r="G28" s="14" t="s">
        <v>48</v>
      </c>
    </row>
    <row r="29" spans="1:12" ht="12.75">
      <c r="A29" s="5"/>
      <c r="B29" s="5"/>
      <c r="C29" s="5" t="s">
        <v>20</v>
      </c>
      <c r="D29" s="5" t="s">
        <v>38</v>
      </c>
      <c r="E29" s="5" t="s">
        <v>39</v>
      </c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 t="s">
        <v>28</v>
      </c>
      <c r="D30" s="5" t="s">
        <v>26</v>
      </c>
      <c r="E30" s="5" t="s">
        <v>27</v>
      </c>
      <c r="F30" s="5" t="s">
        <v>35</v>
      </c>
      <c r="G30" s="45" t="s">
        <v>53</v>
      </c>
      <c r="H30" s="46"/>
      <c r="I30" s="46"/>
      <c r="J30" s="46"/>
      <c r="K30" s="46"/>
      <c r="L30" s="46"/>
    </row>
    <row r="31" spans="1:12" ht="12.75">
      <c r="A31" s="5"/>
      <c r="B31" s="5"/>
      <c r="C31" s="5" t="s">
        <v>36</v>
      </c>
      <c r="D31" s="5" t="s">
        <v>32</v>
      </c>
      <c r="E31" s="5" t="s">
        <v>34</v>
      </c>
      <c r="F31" s="5" t="s">
        <v>36</v>
      </c>
      <c r="G31" s="21">
        <v>0</v>
      </c>
      <c r="H31" s="21">
        <v>1</v>
      </c>
      <c r="I31" s="21">
        <v>2</v>
      </c>
      <c r="J31" s="21">
        <v>3</v>
      </c>
      <c r="K31" s="21">
        <v>4</v>
      </c>
      <c r="L31" s="21" t="s">
        <v>37</v>
      </c>
    </row>
    <row r="32" spans="1:12" ht="12.75">
      <c r="A32" t="s">
        <v>38</v>
      </c>
      <c r="B32" s="20" t="s">
        <v>0</v>
      </c>
      <c r="C32" s="28">
        <f>strengths!G$25</f>
        <v>1.672972972972973</v>
      </c>
      <c r="D32" s="28">
        <f>strengths!L6</f>
        <v>0.999652364132226</v>
      </c>
      <c r="E32" s="28">
        <f>strengths!W8</f>
        <v>1.1422311449473839</v>
      </c>
      <c r="F32" s="29">
        <f>C32*D32*E32</f>
        <v>1.910257529414803</v>
      </c>
      <c r="G32" s="18">
        <f>100*POISSON(G31,$F32,FALSE)</f>
        <v>14.804225645019056</v>
      </c>
      <c r="H32" s="18">
        <f>100*POISSON(H31,$F32,FALSE)</f>
        <v>28.27988350555337</v>
      </c>
      <c r="I32" s="18">
        <f>100*POISSON(I31,$F32,FALSE)</f>
        <v>27.01093019872841</v>
      </c>
      <c r="J32" s="18">
        <f>100*POISSON(J31,$F32,FALSE)</f>
        <v>17.199277596206212</v>
      </c>
      <c r="K32" s="18">
        <f>100*POISSON(K31,$F32,FALSE)</f>
        <v>8.213762382162063</v>
      </c>
      <c r="L32" s="18">
        <f>100-SUM(G32:K32)</f>
        <v>4.491920672330892</v>
      </c>
    </row>
    <row r="33" spans="3:12" ht="12.75">
      <c r="C33" s="5" t="s">
        <v>21</v>
      </c>
      <c r="D33" s="5" t="s">
        <v>39</v>
      </c>
      <c r="E33" s="5" t="s">
        <v>38</v>
      </c>
      <c r="F33" s="5"/>
      <c r="G33" s="5"/>
      <c r="H33" s="5"/>
      <c r="I33" s="5"/>
      <c r="J33" s="5"/>
      <c r="K33" s="5"/>
      <c r="L33" s="5"/>
    </row>
    <row r="34" spans="3:12" ht="12.75">
      <c r="C34" s="5" t="s">
        <v>28</v>
      </c>
      <c r="D34" s="5" t="s">
        <v>26</v>
      </c>
      <c r="E34" s="5" t="s">
        <v>27</v>
      </c>
      <c r="F34" s="5" t="s">
        <v>35</v>
      </c>
      <c r="G34" s="45" t="s">
        <v>53</v>
      </c>
      <c r="H34" s="46"/>
      <c r="I34" s="46"/>
      <c r="J34" s="46"/>
      <c r="K34" s="46"/>
      <c r="L34" s="46"/>
    </row>
    <row r="35" spans="3:12" ht="12.75">
      <c r="C35" s="5" t="s">
        <v>36</v>
      </c>
      <c r="D35" s="5" t="s">
        <v>32</v>
      </c>
      <c r="E35" s="5" t="s">
        <v>34</v>
      </c>
      <c r="F35" s="5" t="s">
        <v>36</v>
      </c>
      <c r="G35" s="21">
        <v>0</v>
      </c>
      <c r="H35" s="21">
        <v>1</v>
      </c>
      <c r="I35" s="21">
        <v>2</v>
      </c>
      <c r="J35" s="21">
        <v>3</v>
      </c>
      <c r="K35" s="21">
        <v>4</v>
      </c>
      <c r="L35" s="21" t="s">
        <v>37</v>
      </c>
    </row>
    <row r="36" spans="1:12" ht="12.75">
      <c r="A36" t="s">
        <v>39</v>
      </c>
      <c r="B36" s="20" t="s">
        <v>2</v>
      </c>
      <c r="C36" s="28">
        <f>strengths!H$25</f>
        <v>1.0864864864864865</v>
      </c>
      <c r="D36" s="28">
        <f>strengths!M8</f>
        <v>0.7288771537170453</v>
      </c>
      <c r="E36" s="28">
        <f>strengths!V6</f>
        <v>0.7482709328165117</v>
      </c>
      <c r="F36" s="29">
        <f>C36*D36*E36</f>
        <v>0.5925671088206486</v>
      </c>
      <c r="G36" s="18">
        <f>100*POISSON(G35,$F36,FALSE)</f>
        <v>55.290609123200696</v>
      </c>
      <c r="H36" s="18">
        <f>100*POISSON(H35,$F36,FALSE)</f>
        <v>32.76339639306761</v>
      </c>
      <c r="I36" s="18">
        <f>100*POISSON(I35,$F36,FALSE)</f>
        <v>9.70725553789247</v>
      </c>
      <c r="J36" s="18">
        <f>100*POISSON(J35,$F36,FALSE)</f>
        <v>1.9174001162240568</v>
      </c>
      <c r="K36" s="18">
        <f>100*POISSON(K35,$F36,FALSE)</f>
        <v>0.28404706083081627</v>
      </c>
      <c r="L36" s="18">
        <f>100-SUM(G36:K36)</f>
        <v>0.037291768784356805</v>
      </c>
    </row>
    <row r="38" ht="12.75">
      <c r="I38" s="1" t="s">
        <v>52</v>
      </c>
    </row>
    <row r="39" spans="7:12" ht="12.75">
      <c r="G39" s="19">
        <v>0</v>
      </c>
      <c r="H39" s="19">
        <v>1</v>
      </c>
      <c r="I39" s="19">
        <v>2</v>
      </c>
      <c r="J39" s="19">
        <v>3</v>
      </c>
      <c r="K39" s="19">
        <v>4</v>
      </c>
      <c r="L39" s="19" t="s">
        <v>37</v>
      </c>
    </row>
    <row r="40" spans="6:12" ht="12.75">
      <c r="F40" s="19">
        <v>0</v>
      </c>
      <c r="G40" s="22">
        <f>G32*G36/100</f>
        <v>8.185346535104124</v>
      </c>
      <c r="H40" s="23">
        <f>H32*G36/100</f>
        <v>15.636119849552022</v>
      </c>
      <c r="I40" s="23">
        <f>I32*G36/100</f>
        <v>14.9345078367195</v>
      </c>
      <c r="J40" s="23">
        <f>J32*G36/100</f>
        <v>9.509585347732605</v>
      </c>
      <c r="K40" s="23">
        <f>K32*G36/100</f>
        <v>4.541439253029725</v>
      </c>
      <c r="L40" s="23">
        <f>L32*G36/100</f>
        <v>2.483610301062722</v>
      </c>
    </row>
    <row r="41" spans="6:12" ht="12.75">
      <c r="F41" s="19">
        <v>1</v>
      </c>
      <c r="G41" s="24">
        <f>G32*H36/100</f>
        <v>4.8503671310017635</v>
      </c>
      <c r="H41" s="22">
        <f>H32*H36/100</f>
        <v>9.265450332422194</v>
      </c>
      <c r="I41" s="23">
        <f>I32*H36/100</f>
        <v>8.849698130464192</v>
      </c>
      <c r="J41" s="23">
        <f>J32*H36/100</f>
        <v>5.635067495589111</v>
      </c>
      <c r="K41" s="23">
        <f>K32*H36/100</f>
        <v>2.6911075280524295</v>
      </c>
      <c r="L41" s="23">
        <f>L32*H36/100</f>
        <v>1.4717057755379175</v>
      </c>
    </row>
    <row r="42" spans="5:12" ht="12.75">
      <c r="E42" s="1" t="s">
        <v>2</v>
      </c>
      <c r="F42" s="19">
        <v>2</v>
      </c>
      <c r="G42" s="24">
        <f>G32*I36/100</f>
        <v>1.4370840137682095</v>
      </c>
      <c r="H42" s="24">
        <f>H32*I36/100</f>
        <v>2.745200557702369</v>
      </c>
      <c r="I42" s="22">
        <f>I32*I36/100</f>
        <v>2.622020017552333</v>
      </c>
      <c r="J42" s="23">
        <f>J32*I36/100</f>
        <v>1.6695778269352264</v>
      </c>
      <c r="K42" s="23">
        <f>K32*I36/100</f>
        <v>0.7973309037117553</v>
      </c>
      <c r="L42" s="23">
        <f>L32*I36/100</f>
        <v>0.43604221822257716</v>
      </c>
    </row>
    <row r="43" spans="6:12" ht="12.75">
      <c r="F43" s="19">
        <v>3</v>
      </c>
      <c r="G43" s="24">
        <f>G32*J36/100</f>
        <v>0.28385623972366697</v>
      </c>
      <c r="H43" s="24">
        <f>H32*J36/100</f>
        <v>0.5422385192035083</v>
      </c>
      <c r="I43" s="24">
        <f>I32*J36/100</f>
        <v>0.5179076070236174</v>
      </c>
      <c r="J43" s="22">
        <f>J32*J36/100</f>
        <v>0.32977896861935607</v>
      </c>
      <c r="K43" s="23">
        <f>K32*J36/100</f>
        <v>0.15749068946194325</v>
      </c>
      <c r="L43" s="23">
        <f>L32*J36/100</f>
        <v>0.08612809219196496</v>
      </c>
    </row>
    <row r="44" spans="6:12" ht="12.75">
      <c r="F44" s="19">
        <v>4</v>
      </c>
      <c r="G44" s="24">
        <f>G32*K36/100</f>
        <v>0.04205096782343858</v>
      </c>
      <c r="H44" s="24">
        <f>H32*K36/100</f>
        <v>0.08032817790390316</v>
      </c>
      <c r="I44" s="24">
        <f>I32*K36/100</f>
        <v>0.07672375333255141</v>
      </c>
      <c r="J44" s="24">
        <f>J32*K36/100</f>
        <v>0.04885404249615681</v>
      </c>
      <c r="K44" s="22">
        <f>K32*K36/100</f>
        <v>0.02333095063015858</v>
      </c>
      <c r="L44" s="23">
        <f>L32*K36/100</f>
        <v>0.012759168644607738</v>
      </c>
    </row>
    <row r="45" spans="6:12" ht="12.75">
      <c r="F45" s="19" t="s">
        <v>37</v>
      </c>
      <c r="G45" s="24">
        <f>G32*L36/100</f>
        <v>0.00552075759785496</v>
      </c>
      <c r="H45" s="24">
        <f>H32*L36/100</f>
        <v>0.010546068769376422</v>
      </c>
      <c r="I45" s="24">
        <f>I32*L36/100</f>
        <v>0.010072853636213805</v>
      </c>
      <c r="J45" s="24">
        <f>J32*L36/100</f>
        <v>0.006413914833756902</v>
      </c>
      <c r="K45" s="24">
        <f>K32*L36/100</f>
        <v>0.003063057276052354</v>
      </c>
      <c r="L45" s="22">
        <f>L32*L36/100</f>
        <v>0.0016751166711023618</v>
      </c>
    </row>
    <row r="46" ht="12.75">
      <c r="F46" s="5"/>
    </row>
    <row r="48" spans="8:10" ht="12.75">
      <c r="H48" s="7" t="s">
        <v>41</v>
      </c>
      <c r="I48" s="7"/>
      <c r="J48" s="8">
        <f>SUM(H40:L40)+SUM(I41:L41)+SUM(J42:L42)+SUM(K43:L43)+L44</f>
        <v>68.9121704169083</v>
      </c>
    </row>
    <row r="49" spans="8:10" ht="12.75">
      <c r="H49" s="9" t="s">
        <v>42</v>
      </c>
      <c r="I49" s="9"/>
      <c r="J49" s="10">
        <f>G40+H41+I42+J43+K44+L45</f>
        <v>20.427601920999265</v>
      </c>
    </row>
    <row r="50" spans="8:10" ht="12.75">
      <c r="H50" s="11" t="s">
        <v>43</v>
      </c>
      <c r="I50" s="11"/>
      <c r="J50" s="12">
        <f>G41+SUM(G42:H42)+SUM(G43:I43)+SUM(G44:J44)+SUM(G45:K45)</f>
        <v>10.66022766209244</v>
      </c>
    </row>
    <row r="52" spans="8:10" ht="12.75">
      <c r="H52" t="s">
        <v>44</v>
      </c>
      <c r="J52" t="s">
        <v>49</v>
      </c>
    </row>
    <row r="53" spans="8:11" ht="12.75">
      <c r="H53" t="s">
        <v>50</v>
      </c>
      <c r="J53" s="15">
        <f>MAX(G40:L45)</f>
        <v>15.636119849552022</v>
      </c>
      <c r="K53" s="15"/>
    </row>
    <row r="55" ht="18">
      <c r="G55" s="14" t="s">
        <v>51</v>
      </c>
    </row>
    <row r="56" spans="1:12" ht="12.75">
      <c r="A56" s="5"/>
      <c r="B56" s="5"/>
      <c r="C56" s="5" t="s">
        <v>20</v>
      </c>
      <c r="D56" s="5" t="s">
        <v>38</v>
      </c>
      <c r="E56" s="5" t="s">
        <v>39</v>
      </c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 t="s">
        <v>28</v>
      </c>
      <c r="D57" s="5" t="s">
        <v>26</v>
      </c>
      <c r="E57" s="5" t="s">
        <v>27</v>
      </c>
      <c r="F57" s="5" t="s">
        <v>35</v>
      </c>
      <c r="G57" s="45" t="s">
        <v>53</v>
      </c>
      <c r="H57" s="46"/>
      <c r="I57" s="46"/>
      <c r="J57" s="46"/>
      <c r="K57" s="46"/>
      <c r="L57" s="46"/>
    </row>
    <row r="58" spans="1:12" ht="12.75">
      <c r="A58" s="5"/>
      <c r="B58" s="5"/>
      <c r="C58" s="5" t="s">
        <v>36</v>
      </c>
      <c r="D58" s="5" t="s">
        <v>32</v>
      </c>
      <c r="E58" s="5" t="s">
        <v>34</v>
      </c>
      <c r="F58" s="5" t="s">
        <v>36</v>
      </c>
      <c r="G58" s="21">
        <v>0</v>
      </c>
      <c r="H58" s="21">
        <v>1</v>
      </c>
      <c r="I58" s="21">
        <v>2</v>
      </c>
      <c r="J58" s="21">
        <v>3</v>
      </c>
      <c r="K58" s="21">
        <v>4</v>
      </c>
      <c r="L58" s="21" t="s">
        <v>37</v>
      </c>
    </row>
    <row r="59" spans="1:12" ht="12.75">
      <c r="A59" t="s">
        <v>38</v>
      </c>
      <c r="B59" s="20" t="s">
        <v>4</v>
      </c>
      <c r="C59" s="16">
        <f>strengths!G$25</f>
        <v>1.672972972972973</v>
      </c>
      <c r="D59" s="16">
        <f>strengths!L9</f>
        <v>0.7916739179833615</v>
      </c>
      <c r="E59" s="16">
        <f>strengths!W7</f>
        <v>0.9577325423816091</v>
      </c>
      <c r="F59" s="17">
        <f>C59*D59*E59</f>
        <v>1.2684679733361877</v>
      </c>
      <c r="G59" s="18">
        <f>100*POISSON(G58,$F59,FALSE)</f>
        <v>28.126219305010498</v>
      </c>
      <c r="H59" s="18">
        <f>100*POISSON(H58,$F59,FALSE)</f>
        <v>35.67720839943582</v>
      </c>
      <c r="I59" s="18">
        <f>100*POISSON(I58,$F59,FALSE)</f>
        <v>22.627698116362584</v>
      </c>
      <c r="J59" s="18">
        <f>100*POISSON(J58,$F59,FALSE)</f>
        <v>9.567503456975174</v>
      </c>
      <c r="K59" s="18">
        <f>100*POISSON(K58,$F59,FALSE)</f>
        <v>3.034017929989067</v>
      </c>
      <c r="L59" s="18">
        <f>100-SUM(G59:K59)</f>
        <v>0.9673527922268619</v>
      </c>
    </row>
    <row r="60" spans="3:12" ht="12.75">
      <c r="C60" s="5" t="s">
        <v>21</v>
      </c>
      <c r="D60" s="5" t="s">
        <v>39</v>
      </c>
      <c r="E60" s="5" t="s">
        <v>38</v>
      </c>
      <c r="F60" s="5"/>
      <c r="G60" s="5"/>
      <c r="H60" s="5"/>
      <c r="I60" s="5"/>
      <c r="J60" s="5"/>
      <c r="K60" s="5"/>
      <c r="L60" s="5"/>
    </row>
    <row r="61" spans="3:12" ht="12.75">
      <c r="C61" s="5" t="s">
        <v>28</v>
      </c>
      <c r="D61" s="5" t="s">
        <v>26</v>
      </c>
      <c r="E61" s="5" t="s">
        <v>27</v>
      </c>
      <c r="F61" s="5" t="s">
        <v>35</v>
      </c>
      <c r="G61" s="45" t="s">
        <v>53</v>
      </c>
      <c r="H61" s="46"/>
      <c r="I61" s="46"/>
      <c r="J61" s="46"/>
      <c r="K61" s="46"/>
      <c r="L61" s="46"/>
    </row>
    <row r="62" spans="3:12" ht="12.75">
      <c r="C62" s="5" t="s">
        <v>36</v>
      </c>
      <c r="D62" s="5" t="s">
        <v>32</v>
      </c>
      <c r="E62" s="5" t="s">
        <v>34</v>
      </c>
      <c r="F62" s="5" t="s">
        <v>36</v>
      </c>
      <c r="G62" s="21">
        <v>0</v>
      </c>
      <c r="H62" s="21">
        <v>1</v>
      </c>
      <c r="I62" s="21">
        <v>2</v>
      </c>
      <c r="J62" s="21">
        <v>3</v>
      </c>
      <c r="K62" s="21">
        <v>4</v>
      </c>
      <c r="L62" s="21" t="s">
        <v>37</v>
      </c>
    </row>
    <row r="63" spans="1:12" ht="12.75">
      <c r="A63" t="s">
        <v>39</v>
      </c>
      <c r="B63" s="20" t="s">
        <v>17</v>
      </c>
      <c r="C63" s="16">
        <f>strengths!H$25</f>
        <v>1.0864864864864865</v>
      </c>
      <c r="D63" s="16">
        <f>strengths!M7</f>
        <v>0.7812335043601276</v>
      </c>
      <c r="E63" s="16">
        <f>strengths!V9</f>
        <v>1.3608539411915275</v>
      </c>
      <c r="F63" s="17">
        <f>C63*D63*E63</f>
        <v>1.1550923425582107</v>
      </c>
      <c r="G63" s="18">
        <f>100*POISSON(G62,$F63,FALSE)</f>
        <v>31.502844502770532</v>
      </c>
      <c r="H63" s="18">
        <f>100*POISSON(H62,$F63,FALSE)</f>
        <v>36.38869445395226</v>
      </c>
      <c r="I63" s="18">
        <f>100*POISSON(I62,$F63,FALSE)</f>
        <v>21.016151159725347</v>
      </c>
      <c r="J63" s="18">
        <f>100*POISSON(J62,$F63,FALSE)</f>
        <v>8.091865091548202</v>
      </c>
      <c r="K63" s="18">
        <f>100*POISSON(K62,$F63,FALSE)</f>
        <v>2.3367128510653554</v>
      </c>
      <c r="L63" s="18">
        <f>100-SUM(G63:K63)</f>
        <v>0.6637319409382911</v>
      </c>
    </row>
    <row r="65" ht="12.75">
      <c r="I65" s="1" t="s">
        <v>54</v>
      </c>
    </row>
    <row r="66" spans="7:12" ht="12.75">
      <c r="G66" s="21">
        <v>0</v>
      </c>
      <c r="H66" s="21">
        <v>1</v>
      </c>
      <c r="I66" s="21">
        <v>2</v>
      </c>
      <c r="J66" s="21">
        <v>3</v>
      </c>
      <c r="K66" s="21">
        <v>4</v>
      </c>
      <c r="L66" s="21" t="s">
        <v>37</v>
      </c>
    </row>
    <row r="67" spans="6:12" ht="12.75">
      <c r="F67" s="21">
        <v>0</v>
      </c>
      <c r="G67" s="22">
        <f>G59*G63/100</f>
        <v>8.860559132165683</v>
      </c>
      <c r="H67" s="23">
        <f>H59*G63/100</f>
        <v>11.239335485003654</v>
      </c>
      <c r="I67" s="23">
        <f>I59*G63/100</f>
        <v>7.128368552154042</v>
      </c>
      <c r="J67" s="23">
        <f>J59*G63/100</f>
        <v>3.0140357368480846</v>
      </c>
      <c r="K67" s="23">
        <f>K59*G63/100</f>
        <v>0.9558019506706331</v>
      </c>
      <c r="L67" s="23">
        <f>L59*G63/100</f>
        <v>0.3047436459284372</v>
      </c>
    </row>
    <row r="68" spans="6:12" ht="12.75">
      <c r="F68" s="21">
        <v>1</v>
      </c>
      <c r="G68" s="24">
        <f>G59*H63/100</f>
        <v>10.234764004348804</v>
      </c>
      <c r="H68" s="22">
        <f>H59*H63/100</f>
        <v>12.982470354170493</v>
      </c>
      <c r="I68" s="23">
        <f>I59*H63/100</f>
        <v>8.233923929525892</v>
      </c>
      <c r="J68" s="23">
        <f>J59*H63/100</f>
        <v>3.4814895998300166</v>
      </c>
      <c r="K68" s="23">
        <f>K59*H63/100</f>
        <v>1.1040395142218489</v>
      </c>
      <c r="L68" s="23">
        <f>L59*H63/100</f>
        <v>0.3520070518552085</v>
      </c>
    </row>
    <row r="69" spans="5:12" ht="12.75">
      <c r="E69" s="13" t="s">
        <v>17</v>
      </c>
      <c r="F69" s="21">
        <v>2</v>
      </c>
      <c r="G69" s="24">
        <f>G59*I63/100</f>
        <v>5.911048764656858</v>
      </c>
      <c r="H69" s="24">
        <f>H59*I63/100</f>
        <v>7.49797604679566</v>
      </c>
      <c r="I69" s="22">
        <f>I59*I63/100</f>
        <v>4.755471240101086</v>
      </c>
      <c r="J69" s="23">
        <f>J59*I63/100</f>
        <v>2.0107209887298505</v>
      </c>
      <c r="K69" s="23">
        <f>K59*I63/100</f>
        <v>0.6376337943796723</v>
      </c>
      <c r="L69" s="23">
        <f>L59*I63/100</f>
        <v>0.20330032506222115</v>
      </c>
    </row>
    <row r="70" spans="5:12" ht="12.75">
      <c r="E70" s="13" t="s">
        <v>46</v>
      </c>
      <c r="F70" s="21">
        <v>3</v>
      </c>
      <c r="G70" s="24">
        <f>G59*J63/100</f>
        <v>2.275935721514436</v>
      </c>
      <c r="H70" s="24">
        <f>H59*J63/100</f>
        <v>2.88695157211285</v>
      </c>
      <c r="I70" s="24">
        <f>I59*J63/100</f>
        <v>1.831002804898854</v>
      </c>
      <c r="J70" s="22">
        <f>J59*J63/100</f>
        <v>0.7741894723676416</v>
      </c>
      <c r="K70" s="23">
        <f>K59*J63/100</f>
        <v>0.2455086377480987</v>
      </c>
      <c r="L70" s="23">
        <f>L59*J63/100</f>
        <v>0.07827688290632225</v>
      </c>
    </row>
    <row r="71" spans="6:12" ht="12.75">
      <c r="F71" s="21">
        <v>4</v>
      </c>
      <c r="G71" s="24">
        <f>G59*K63/100</f>
        <v>0.6572289810190053</v>
      </c>
      <c r="H71" s="24">
        <f>H59*K63/100</f>
        <v>0.8336739135709853</v>
      </c>
      <c r="I71" s="24">
        <f>I59*K63/100</f>
        <v>0.5287443297853178</v>
      </c>
      <c r="J71" s="24">
        <f>J59*K63/100</f>
        <v>0.22356508280526102</v>
      </c>
      <c r="K71" s="22">
        <f>K59*K63/100</f>
        <v>0.0708962868736816</v>
      </c>
      <c r="L71" s="23">
        <f>L59*K63/100</f>
        <v>0.022604257011104627</v>
      </c>
    </row>
    <row r="72" spans="6:12" ht="12.75">
      <c r="F72" s="21" t="s">
        <v>37</v>
      </c>
      <c r="G72" s="24">
        <f>G59*L63/100</f>
        <v>0.18668270130570652</v>
      </c>
      <c r="H72" s="24">
        <f>H59*L63/100</f>
        <v>0.23680102778217438</v>
      </c>
      <c r="I72" s="24">
        <f>I59*L63/100</f>
        <v>0.1501872598973905</v>
      </c>
      <c r="J72" s="24">
        <f>J59*L63/100</f>
        <v>0.06350257639431943</v>
      </c>
      <c r="K72" s="24">
        <f>K59*L63/100</f>
        <v>0.020137746095132195</v>
      </c>
      <c r="L72" s="22">
        <f>L59*L63/100</f>
        <v>0.006420629463568105</v>
      </c>
    </row>
    <row r="73" ht="12.75">
      <c r="F73" s="5"/>
    </row>
    <row r="75" spans="8:10" ht="12.75">
      <c r="H75" s="7" t="s">
        <v>41</v>
      </c>
      <c r="I75" s="7"/>
      <c r="J75" s="25">
        <f>SUM(H67:L67)+SUM(I68:L68)+SUM(J69:L69)+SUM(K70:L70)+L71</f>
        <v>39.01179035187508</v>
      </c>
    </row>
    <row r="76" spans="8:10" ht="12.75">
      <c r="H76" s="9" t="s">
        <v>42</v>
      </c>
      <c r="I76" s="9"/>
      <c r="J76" s="26">
        <f>G67+H68+I69+J70+K71+L72</f>
        <v>27.45000711514216</v>
      </c>
    </row>
    <row r="77" spans="8:10" ht="12.75">
      <c r="H77" s="11" t="s">
        <v>43</v>
      </c>
      <c r="I77" s="11"/>
      <c r="J77" s="27">
        <f>G68+SUM(G69:H69)+SUM(G70:I70)+SUM(G71:J71)+SUM(G72:K72)</f>
        <v>33.53820253298275</v>
      </c>
    </row>
    <row r="79" spans="8:10" ht="12.75">
      <c r="H79" t="s">
        <v>44</v>
      </c>
      <c r="J79" t="s">
        <v>100</v>
      </c>
    </row>
    <row r="80" spans="8:11" ht="12.75">
      <c r="H80" t="s">
        <v>50</v>
      </c>
      <c r="J80" s="15">
        <v>11</v>
      </c>
      <c r="K80" s="15"/>
    </row>
    <row r="82" ht="18">
      <c r="G82" s="14" t="s">
        <v>55</v>
      </c>
    </row>
    <row r="83" spans="1:12" ht="12.75">
      <c r="A83" s="5"/>
      <c r="B83" s="5"/>
      <c r="C83" s="5" t="s">
        <v>20</v>
      </c>
      <c r="D83" s="5" t="s">
        <v>38</v>
      </c>
      <c r="E83" s="5" t="s">
        <v>39</v>
      </c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 t="s">
        <v>28</v>
      </c>
      <c r="D84" s="5" t="s">
        <v>26</v>
      </c>
      <c r="E84" s="5" t="s">
        <v>27</v>
      </c>
      <c r="F84" s="5" t="s">
        <v>35</v>
      </c>
      <c r="G84" s="45" t="s">
        <v>53</v>
      </c>
      <c r="H84" s="46"/>
      <c r="I84" s="46"/>
      <c r="J84" s="46"/>
      <c r="K84" s="46"/>
      <c r="L84" s="46"/>
    </row>
    <row r="85" spans="1:12" ht="12.75">
      <c r="A85" s="5"/>
      <c r="B85" s="5"/>
      <c r="C85" s="5" t="s">
        <v>36</v>
      </c>
      <c r="D85" s="5" t="s">
        <v>32</v>
      </c>
      <c r="E85" s="5" t="s">
        <v>34</v>
      </c>
      <c r="F85" s="5" t="s">
        <v>36</v>
      </c>
      <c r="G85" s="21">
        <v>0</v>
      </c>
      <c r="H85" s="21">
        <v>1</v>
      </c>
      <c r="I85" s="21">
        <v>2</v>
      </c>
      <c r="J85" s="21">
        <v>3</v>
      </c>
      <c r="K85" s="21">
        <v>4</v>
      </c>
      <c r="L85" s="21" t="s">
        <v>37</v>
      </c>
    </row>
    <row r="86" spans="1:12" ht="12.75">
      <c r="A86" t="s">
        <v>38</v>
      </c>
      <c r="B86" s="20" t="s">
        <v>13</v>
      </c>
      <c r="C86" s="16">
        <f>strengths!G$25</f>
        <v>1.672972972972973</v>
      </c>
      <c r="D86" s="16">
        <f>strengths!L10</f>
        <v>0.7279344436100755</v>
      </c>
      <c r="E86" s="16">
        <f>strengths!W21</f>
        <v>0.7698740295387927</v>
      </c>
      <c r="F86" s="17">
        <f>C86*D86*E86</f>
        <v>0.937563872023789</v>
      </c>
      <c r="G86" s="18">
        <f>100*POISSON(G85,$F86,FALSE)</f>
        <v>39.15806148316858</v>
      </c>
      <c r="H86" s="18">
        <f>100*POISSON(H85,$F86,FALSE)</f>
        <v>36.71318374510513</v>
      </c>
      <c r="I86" s="18">
        <f>100*POISSON(I85,$F86,FALSE)</f>
        <v>17.210477353190797</v>
      </c>
      <c r="J86" s="18">
        <f>100*POISSON(J85,$F86,FALSE)</f>
        <v>5.378640595545098</v>
      </c>
      <c r="K86" s="18">
        <f>100*POISSON(K85,$F86,FALSE)</f>
        <v>1.2607047757459002</v>
      </c>
      <c r="L86" s="18">
        <f>100-SUM(G86:K86)</f>
        <v>0.2789320472444956</v>
      </c>
    </row>
    <row r="87" spans="3:12" ht="12.75">
      <c r="C87" s="5" t="s">
        <v>21</v>
      </c>
      <c r="D87" s="5" t="s">
        <v>39</v>
      </c>
      <c r="E87" s="5" t="s">
        <v>38</v>
      </c>
      <c r="F87" s="5"/>
      <c r="G87" s="5"/>
      <c r="H87" s="5"/>
      <c r="I87" s="5"/>
      <c r="J87" s="5"/>
      <c r="K87" s="5"/>
      <c r="L87" s="5"/>
    </row>
    <row r="88" spans="3:12" ht="12.75">
      <c r="C88" s="5" t="s">
        <v>28</v>
      </c>
      <c r="D88" s="5" t="s">
        <v>26</v>
      </c>
      <c r="E88" s="5" t="s">
        <v>27</v>
      </c>
      <c r="F88" s="5" t="s">
        <v>35</v>
      </c>
      <c r="G88" s="45" t="s">
        <v>53</v>
      </c>
      <c r="H88" s="46"/>
      <c r="I88" s="46"/>
      <c r="J88" s="46"/>
      <c r="K88" s="46"/>
      <c r="L88" s="46"/>
    </row>
    <row r="89" spans="3:12" ht="12.75">
      <c r="C89" s="5" t="s">
        <v>36</v>
      </c>
      <c r="D89" s="5" t="s">
        <v>32</v>
      </c>
      <c r="E89" s="5" t="s">
        <v>34</v>
      </c>
      <c r="F89" s="5" t="s">
        <v>36</v>
      </c>
      <c r="G89" s="21">
        <v>0</v>
      </c>
      <c r="H89" s="21">
        <v>1</v>
      </c>
      <c r="I89" s="21">
        <v>2</v>
      </c>
      <c r="J89" s="21">
        <v>3</v>
      </c>
      <c r="K89" s="21">
        <v>4</v>
      </c>
      <c r="L89" s="21" t="s">
        <v>37</v>
      </c>
    </row>
    <row r="90" spans="1:12" ht="12.75">
      <c r="A90" t="s">
        <v>39</v>
      </c>
      <c r="B90" s="20" t="s">
        <v>18</v>
      </c>
      <c r="C90" s="16">
        <f>strengths!H$25</f>
        <v>1.0864864864864865</v>
      </c>
      <c r="D90" s="16">
        <f>strengths!M21</f>
        <v>1.2697328754344352</v>
      </c>
      <c r="E90" s="16">
        <f>strengths!V10</f>
        <v>1.5197961260844448</v>
      </c>
      <c r="F90" s="17">
        <f>C90*D90*E90</f>
        <v>2.096631114349788</v>
      </c>
      <c r="G90" s="18">
        <f>100*POISSON(G89,$F90,FALSE)</f>
        <v>12.286966564082176</v>
      </c>
      <c r="H90" s="18">
        <f>100*POISSON(H89,$F90,FALSE)</f>
        <v>25.761236399230203</v>
      </c>
      <c r="I90" s="18">
        <f>100*POISSON(I89,$F90,FALSE)</f>
        <v>27.005904889373173</v>
      </c>
      <c r="J90" s="18">
        <f>100*POISSON(J89,$F90,FALSE)</f>
        <v>18.87380682074362</v>
      </c>
      <c r="K90" s="18">
        <f>100*POISSON(K89,$F90,FALSE)</f>
        <v>9.892852656649584</v>
      </c>
      <c r="L90" s="18">
        <f>100-SUM(G90:K90)</f>
        <v>6.179232669921248</v>
      </c>
    </row>
    <row r="92" ht="12.75">
      <c r="I92" s="1" t="s">
        <v>56</v>
      </c>
    </row>
    <row r="93" spans="7:12" ht="12.75">
      <c r="G93" s="21">
        <v>0</v>
      </c>
      <c r="H93" s="21">
        <v>1</v>
      </c>
      <c r="I93" s="21">
        <v>2</v>
      </c>
      <c r="J93" s="21">
        <v>3</v>
      </c>
      <c r="K93" s="21">
        <v>4</v>
      </c>
      <c r="L93" s="21" t="s">
        <v>37</v>
      </c>
    </row>
    <row r="94" spans="6:12" ht="12.75">
      <c r="F94" s="21">
        <v>0</v>
      </c>
      <c r="G94" s="22">
        <f>G86*G90/100</f>
        <v>4.811337921579665</v>
      </c>
      <c r="H94" s="23">
        <f>H86*G90/100</f>
        <v>4.510936611371119</v>
      </c>
      <c r="I94" s="23">
        <f>I86*G90/100</f>
        <v>2.114645597905488</v>
      </c>
      <c r="J94" s="23">
        <f>J86*G90/100</f>
        <v>0.6608717715767767</v>
      </c>
      <c r="K94" s="23">
        <f>K86*G90/100</f>
        <v>0.15490237426768594</v>
      </c>
      <c r="L94" s="23">
        <f>L86*G90/100</f>
        <v>0.03427228738144108</v>
      </c>
    </row>
    <row r="95" spans="6:12" ht="12.75">
      <c r="F95" s="21">
        <v>1</v>
      </c>
      <c r="G95" s="24">
        <f>G86*H90/100</f>
        <v>10.087600788034967</v>
      </c>
      <c r="H95" s="22">
        <f>H86*H90/100</f>
        <v>9.457770054260289</v>
      </c>
      <c r="I95" s="23">
        <f>I86*H90/100</f>
        <v>4.433631756391458</v>
      </c>
      <c r="J95" s="23">
        <f>J86*H90/100</f>
        <v>1.385604318883336</v>
      </c>
      <c r="K95" s="23">
        <f>K86*H90/100</f>
        <v>0.32477313757628634</v>
      </c>
      <c r="L95" s="23">
        <f>L86*H90/100</f>
        <v>0.07185634408386699</v>
      </c>
    </row>
    <row r="96" spans="5:12" ht="12.75">
      <c r="E96" s="13" t="s">
        <v>18</v>
      </c>
      <c r="F96" s="21">
        <v>2</v>
      </c>
      <c r="G96" s="24">
        <f>G86*I90/100</f>
        <v>10.574988840666776</v>
      </c>
      <c r="H96" s="24">
        <f>H86*I90/100</f>
        <v>9.914727484063903</v>
      </c>
      <c r="I96" s="22">
        <f>I86*I90/100</f>
        <v>4.647845145009816</v>
      </c>
      <c r="J96" s="23">
        <f>J86*I90/100</f>
        <v>1.452550563574124</v>
      </c>
      <c r="K96" s="23">
        <f>K86*I90/100</f>
        <v>0.3404647326737232</v>
      </c>
      <c r="L96" s="23">
        <f>L86*I90/100</f>
        <v>0.07532812338482993</v>
      </c>
    </row>
    <row r="97" spans="5:12" ht="12.75">
      <c r="E97" s="13" t="s">
        <v>46</v>
      </c>
      <c r="F97" s="21">
        <v>3</v>
      </c>
      <c r="G97" s="24">
        <f>G86*J90/100</f>
        <v>7.390616879081253</v>
      </c>
      <c r="H97" s="24">
        <f>H86*J90/100</f>
        <v>6.92917537779579</v>
      </c>
      <c r="I97" s="24">
        <f>I86*J90/100</f>
        <v>3.2482722485690605</v>
      </c>
      <c r="J97" s="22">
        <f>J86*J90/100</f>
        <v>1.015154235585276</v>
      </c>
      <c r="K97" s="23">
        <f>K86*J90/100</f>
        <v>0.2379429839541703</v>
      </c>
      <c r="L97" s="23">
        <f>L86*J90/100</f>
        <v>0.05264509575807143</v>
      </c>
    </row>
    <row r="98" spans="6:12" ht="12.75">
      <c r="F98" s="21">
        <v>4</v>
      </c>
      <c r="G98" s="24">
        <f>G86*K90/100</f>
        <v>3.8738493257301205</v>
      </c>
      <c r="H98" s="24">
        <f>H86*K90/100</f>
        <v>3.631981173468276</v>
      </c>
      <c r="I98" s="24">
        <f>I86*K90/100</f>
        <v>1.7026071660572109</v>
      </c>
      <c r="J98" s="24">
        <f>J86*K90/100</f>
        <v>0.5321009890480163</v>
      </c>
      <c r="K98" s="22">
        <f>K86*K90/100</f>
        <v>0.12471966589988646</v>
      </c>
      <c r="L98" s="23">
        <f>L86*K90/100</f>
        <v>0.027594336446074154</v>
      </c>
    </row>
    <row r="99" spans="6:12" ht="12.75">
      <c r="F99" s="21" t="s">
        <v>37</v>
      </c>
      <c r="G99" s="24">
        <f>G86*L90/100</f>
        <v>2.419667728075802</v>
      </c>
      <c r="H99" s="24">
        <f>H86*L90/100</f>
        <v>2.2685930441457534</v>
      </c>
      <c r="I99" s="24">
        <f>I86*L90/100</f>
        <v>1.0634754392577634</v>
      </c>
      <c r="J99" s="24">
        <f>J86*L90/100</f>
        <v>0.33235871687756946</v>
      </c>
      <c r="K99" s="24">
        <f>K86*L90/100</f>
        <v>0.07790188137414807</v>
      </c>
      <c r="L99" s="22">
        <f>L86*L90/100</f>
        <v>0.017235860190212043</v>
      </c>
    </row>
    <row r="100" ht="12.75">
      <c r="F100" s="5"/>
    </row>
    <row r="102" spans="8:10" ht="12.75">
      <c r="H102" s="7" t="s">
        <v>41</v>
      </c>
      <c r="I102" s="7"/>
      <c r="J102" s="25">
        <f>SUM(H94:L94)+SUM(I95:L95)+SUM(J96:L96)+SUM(K97:L97)+L98</f>
        <v>15.87802003522845</v>
      </c>
    </row>
    <row r="103" spans="8:10" ht="12.75">
      <c r="H103" s="9" t="s">
        <v>42</v>
      </c>
      <c r="I103" s="9"/>
      <c r="J103" s="26">
        <f>G94+H95+I96+J97+K98+L99</f>
        <v>20.07406288252514</v>
      </c>
    </row>
    <row r="104" spans="8:10" ht="12.75">
      <c r="H104" s="11" t="s">
        <v>43</v>
      </c>
      <c r="I104" s="11"/>
      <c r="J104" s="27">
        <f>G95+SUM(G96:H96)+SUM(G97:I97)+SUM(G98:J98)+SUM(G99:K99)</f>
        <v>64.04791708224641</v>
      </c>
    </row>
    <row r="106" spans="8:10" ht="12.75">
      <c r="H106" t="s">
        <v>44</v>
      </c>
      <c r="J106" t="s">
        <v>93</v>
      </c>
    </row>
    <row r="107" spans="8:11" ht="12.75">
      <c r="H107" t="s">
        <v>50</v>
      </c>
      <c r="J107" s="15">
        <f>MAX(G94:L99)</f>
        <v>10.574988840666776</v>
      </c>
      <c r="K107" s="15"/>
    </row>
    <row r="109" ht="18">
      <c r="G109" s="14" t="s">
        <v>57</v>
      </c>
    </row>
    <row r="110" spans="1:12" ht="12.75">
      <c r="A110" s="5"/>
      <c r="B110" s="5"/>
      <c r="C110" s="5" t="s">
        <v>20</v>
      </c>
      <c r="D110" s="5" t="s">
        <v>38</v>
      </c>
      <c r="E110" s="5" t="s">
        <v>39</v>
      </c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 t="s">
        <v>28</v>
      </c>
      <c r="D111" s="5" t="s">
        <v>26</v>
      </c>
      <c r="E111" s="5" t="s">
        <v>27</v>
      </c>
      <c r="F111" s="5" t="s">
        <v>35</v>
      </c>
      <c r="G111" s="45" t="s">
        <v>53</v>
      </c>
      <c r="H111" s="46"/>
      <c r="I111" s="46"/>
      <c r="J111" s="46"/>
      <c r="K111" s="46"/>
      <c r="L111" s="46"/>
    </row>
    <row r="112" spans="1:14" ht="12.75">
      <c r="A112" s="5"/>
      <c r="B112" s="5"/>
      <c r="C112" s="5" t="s">
        <v>36</v>
      </c>
      <c r="D112" s="5" t="s">
        <v>32</v>
      </c>
      <c r="E112" s="5" t="s">
        <v>34</v>
      </c>
      <c r="F112" s="5" t="s">
        <v>36</v>
      </c>
      <c r="G112" s="21">
        <v>0</v>
      </c>
      <c r="H112" s="21">
        <v>1</v>
      </c>
      <c r="I112" s="21">
        <v>2</v>
      </c>
      <c r="J112" s="21">
        <v>3</v>
      </c>
      <c r="K112" s="21">
        <v>4</v>
      </c>
      <c r="L112" s="21">
        <v>5</v>
      </c>
      <c r="M112">
        <v>6</v>
      </c>
      <c r="N112" t="s">
        <v>75</v>
      </c>
    </row>
    <row r="113" spans="1:14" ht="12.75">
      <c r="A113" t="s">
        <v>38</v>
      </c>
      <c r="B113" s="20" t="s">
        <v>6</v>
      </c>
      <c r="C113" s="16">
        <f>strengths!G$25</f>
        <v>1.672972972972973</v>
      </c>
      <c r="D113" s="16">
        <f>strengths!L11</f>
        <v>1.9204851860006804</v>
      </c>
      <c r="E113" s="16">
        <f>strengths!W23</f>
        <v>1.464268662912755</v>
      </c>
      <c r="F113" s="17">
        <f>C113*D113*E113</f>
        <v>4.704577795953817</v>
      </c>
      <c r="G113" s="18">
        <f aca="true" t="shared" si="0" ref="G113:M113">100*POISSON(G112,$F113,FALSE)</f>
        <v>0.9053735935018696</v>
      </c>
      <c r="H113" s="18">
        <f t="shared" si="0"/>
        <v>4.259400505031813</v>
      </c>
      <c r="I113" s="18">
        <f t="shared" si="0"/>
        <v>10.01934052002357</v>
      </c>
      <c r="J113" s="18">
        <f t="shared" si="0"/>
        <v>15.712255646867751</v>
      </c>
      <c r="K113" s="18">
        <f t="shared" si="0"/>
        <v>18.479882260151</v>
      </c>
      <c r="L113" s="18">
        <f t="shared" si="0"/>
        <v>17.38800875058945</v>
      </c>
      <c r="M113" s="18">
        <f t="shared" si="0"/>
        <v>13.633873313978965</v>
      </c>
      <c r="N113" s="18">
        <f>100-SUM(G113:M113)</f>
        <v>19.601865409855577</v>
      </c>
    </row>
    <row r="114" spans="3:12" ht="12.75">
      <c r="C114" s="5" t="s">
        <v>21</v>
      </c>
      <c r="D114" s="5" t="s">
        <v>39</v>
      </c>
      <c r="E114" s="5" t="s">
        <v>38</v>
      </c>
      <c r="F114" s="5"/>
      <c r="G114" s="5"/>
      <c r="H114" s="5"/>
      <c r="I114" s="5"/>
      <c r="J114" s="5"/>
      <c r="K114" s="5"/>
      <c r="L114" s="5"/>
    </row>
    <row r="115" spans="3:12" ht="12.75">
      <c r="C115" s="5" t="s">
        <v>28</v>
      </c>
      <c r="D115" s="5" t="s">
        <v>26</v>
      </c>
      <c r="E115" s="5" t="s">
        <v>27</v>
      </c>
      <c r="F115" s="5" t="s">
        <v>35</v>
      </c>
      <c r="G115" s="45" t="s">
        <v>53</v>
      </c>
      <c r="H115" s="46"/>
      <c r="I115" s="46"/>
      <c r="J115" s="46"/>
      <c r="K115" s="46"/>
      <c r="L115" s="46"/>
    </row>
    <row r="116" spans="3:12" ht="12.75">
      <c r="C116" s="5" t="s">
        <v>36</v>
      </c>
      <c r="D116" s="5" t="s">
        <v>32</v>
      </c>
      <c r="E116" s="5" t="s">
        <v>34</v>
      </c>
      <c r="F116" s="5" t="s">
        <v>36</v>
      </c>
      <c r="G116" s="21">
        <v>0</v>
      </c>
      <c r="H116" s="21">
        <v>1</v>
      </c>
      <c r="I116" s="21">
        <v>2</v>
      </c>
      <c r="J116" s="21">
        <v>3</v>
      </c>
      <c r="K116" s="21">
        <v>4</v>
      </c>
      <c r="L116" s="21" t="s">
        <v>37</v>
      </c>
    </row>
    <row r="117" spans="1:12" ht="12.75">
      <c r="A117" t="s">
        <v>39</v>
      </c>
      <c r="B117" s="20" t="s">
        <v>1</v>
      </c>
      <c r="C117" s="16">
        <f>strengths!H$25</f>
        <v>1.0864864864864865</v>
      </c>
      <c r="D117" s="16">
        <f>strengths!M23</f>
        <v>0.7812335043601276</v>
      </c>
      <c r="E117" s="16">
        <f>strengths!V11</f>
        <v>0.6513477234890257</v>
      </c>
      <c r="F117" s="17">
        <f>C117*D117*E117</f>
        <v>0.5528637166499617</v>
      </c>
      <c r="G117" s="18">
        <f>100*POISSON(G116,$F117,FALSE)</f>
        <v>57.52999530917251</v>
      </c>
      <c r="H117" s="18">
        <f>100*POISSON(H116,$F117,FALSE)</f>
        <v>31.80624702548398</v>
      </c>
      <c r="I117" s="18">
        <f>100*POISSON(I116,$F117,FALSE)</f>
        <v>8.79225997159793</v>
      </c>
      <c r="J117" s="18">
        <f>100*POISSON(J116,$F117,FALSE)</f>
        <v>1.6203071752167726</v>
      </c>
      <c r="K117" s="18">
        <f>100*POISSON(K116,$F117,FALSE)</f>
        <v>0.22395226175123645</v>
      </c>
      <c r="L117" s="18">
        <f>100-SUM(G117:K117)</f>
        <v>0.027238256777579295</v>
      </c>
    </row>
    <row r="119" ht="12.75">
      <c r="I119" s="1" t="s">
        <v>59</v>
      </c>
    </row>
    <row r="120" spans="7:14" ht="12.75">
      <c r="G120" s="21">
        <v>0</v>
      </c>
      <c r="H120" s="21">
        <v>1</v>
      </c>
      <c r="I120" s="21">
        <v>2</v>
      </c>
      <c r="J120" s="21">
        <v>3</v>
      </c>
      <c r="K120" s="21">
        <v>4</v>
      </c>
      <c r="L120" s="21">
        <v>5</v>
      </c>
      <c r="M120" s="21">
        <v>6</v>
      </c>
      <c r="N120" s="21" t="s">
        <v>75</v>
      </c>
    </row>
    <row r="121" spans="6:14" ht="12.75">
      <c r="F121" s="21">
        <v>0</v>
      </c>
      <c r="G121" s="22">
        <f>G113*G117/100</f>
        <v>0.5208613858721123</v>
      </c>
      <c r="H121" s="23">
        <f>H113*G117/100</f>
        <v>2.450432910743672</v>
      </c>
      <c r="I121" s="23">
        <f>I113*G117/100</f>
        <v>5.764126131179581</v>
      </c>
      <c r="J121" s="23">
        <f>J113*G117/100</f>
        <v>9.039259936608211</v>
      </c>
      <c r="K121" s="23">
        <f>K113*G117/100</f>
        <v>10.631475397405474</v>
      </c>
      <c r="L121" s="23">
        <f>L113*G117/100</f>
        <v>10.003320618572616</v>
      </c>
      <c r="M121" s="23">
        <f>M113*G117/100</f>
        <v>7.843566677990622</v>
      </c>
      <c r="N121" s="23">
        <f>N113*G117/100</f>
        <v>11.276952250800223</v>
      </c>
    </row>
    <row r="122" spans="6:14" ht="12.75">
      <c r="F122" s="21">
        <v>1</v>
      </c>
      <c r="G122" s="24">
        <f>G113*H117/100</f>
        <v>0.28796536165270586</v>
      </c>
      <c r="H122" s="22">
        <f>H113*H117/100</f>
        <v>1.3547554464351308</v>
      </c>
      <c r="I122" s="23">
        <f>I113*H117/100</f>
        <v>3.186776196123108</v>
      </c>
      <c r="J122" s="23">
        <f>J113*H117/100</f>
        <v>4.997478844318312</v>
      </c>
      <c r="K122" s="23">
        <f>K113*H117/100</f>
        <v>5.87775700168222</v>
      </c>
      <c r="L122" s="23">
        <f>L113*H117/100</f>
        <v>5.530473016025251</v>
      </c>
      <c r="M122" s="23">
        <f>M113*H117/100</f>
        <v>4.336423425385688</v>
      </c>
      <c r="N122" s="23">
        <f>N113*H117/100</f>
        <v>6.234617733861564</v>
      </c>
    </row>
    <row r="123" spans="5:14" ht="12.75">
      <c r="E123" s="13" t="s">
        <v>1</v>
      </c>
      <c r="F123" s="21">
        <v>2</v>
      </c>
      <c r="G123" s="24">
        <f>G113*I117/100</f>
        <v>0.07960280005488266</v>
      </c>
      <c r="H123" s="24">
        <f>H113*I117/100</f>
        <v>0.3744975656339522</v>
      </c>
      <c r="I123" s="22">
        <f>I113*I117/100</f>
        <v>0.8809264659601242</v>
      </c>
      <c r="J123" s="23">
        <f>J113*I117/100</f>
        <v>1.3814623638746888</v>
      </c>
      <c r="K123" s="23">
        <f>K113*I117/100</f>
        <v>1.6247992907576836</v>
      </c>
      <c r="L123" s="23">
        <f>L113*I117/100</f>
        <v>1.5287989332360215</v>
      </c>
      <c r="M123" s="23">
        <f>M113*I117/100</f>
        <v>1.1987255859633448</v>
      </c>
      <c r="N123" s="23">
        <f>N113*I117/100</f>
        <v>1.7234469661172327</v>
      </c>
    </row>
    <row r="124" spans="5:14" ht="12.75">
      <c r="E124" s="13" t="s">
        <v>46</v>
      </c>
      <c r="F124" s="21">
        <v>3</v>
      </c>
      <c r="G124" s="24">
        <f>G113*J117/100</f>
        <v>0.014669833298028729</v>
      </c>
      <c r="H124" s="24">
        <f>H113*J117/100</f>
        <v>0.06901537200424991</v>
      </c>
      <c r="I124" s="24">
        <f>I113*J117/100</f>
        <v>0.16234409335534342</v>
      </c>
      <c r="J124" s="22">
        <f>J113*J117/100</f>
        <v>0.25458680563460073</v>
      </c>
      <c r="K124" s="23">
        <f>K113*J117/100</f>
        <v>0.29943085823283816</v>
      </c>
      <c r="L124" s="23">
        <f>L113*J117/100</f>
        <v>0.2817391534131211</v>
      </c>
      <c r="M124" s="23">
        <f>M113*J117/100</f>
        <v>0.22091062756636595</v>
      </c>
      <c r="N124" s="23">
        <f>N113*J117/100</f>
        <v>0.31761043171222453</v>
      </c>
    </row>
    <row r="125" spans="6:14" ht="12.75">
      <c r="F125" s="21">
        <v>4</v>
      </c>
      <c r="G125" s="24">
        <f>G113*K117/100</f>
        <v>0.0020276046399458824</v>
      </c>
      <c r="H125" s="24">
        <f>H113*K117/100</f>
        <v>0.009539023768062333</v>
      </c>
      <c r="I125" s="24">
        <f>I113*K117/100</f>
        <v>0.02243853970715088</v>
      </c>
      <c r="J125" s="24">
        <f>J113*K117/100</f>
        <v>0.035187951893296696</v>
      </c>
      <c r="K125" s="22">
        <f>K113*K117/100</f>
        <v>0.041386114290573685</v>
      </c>
      <c r="L125" s="23">
        <f>L113*K117/100</f>
        <v>0.03894083887044798</v>
      </c>
      <c r="M125" s="23">
        <f>M113*K117/100</f>
        <v>0.030533367650954147</v>
      </c>
      <c r="N125" s="23">
        <f>N113*K117/100</f>
        <v>0.04389882093080484</v>
      </c>
    </row>
    <row r="126" spans="6:12" ht="12.75">
      <c r="F126" s="21" t="s">
        <v>37</v>
      </c>
      <c r="G126" s="24">
        <f>G113*L117/100</f>
        <v>0.0002466079841944362</v>
      </c>
      <c r="H126" s="24">
        <f>H113*L117/100</f>
        <v>0.0011601864467460745</v>
      </c>
      <c r="I126" s="24">
        <f>I113*L117/100</f>
        <v>0.002729093698264069</v>
      </c>
      <c r="J126" s="24">
        <f>J113*L117/100</f>
        <v>0.004279744538643541</v>
      </c>
      <c r="K126" s="24">
        <f>K113*L117/100</f>
        <v>0.005033597782214254</v>
      </c>
      <c r="L126" s="22">
        <f>L113*L117/100</f>
        <v>0.0047361904719935115</v>
      </c>
    </row>
    <row r="127" ht="12.75">
      <c r="F127" s="5"/>
    </row>
    <row r="129" spans="8:10" ht="12.75">
      <c r="H129" s="7" t="s">
        <v>41</v>
      </c>
      <c r="I129" s="7"/>
      <c r="J129" s="25">
        <f>SUM(H121:N121)+SUM(I122:N122)+SUM(J123:N123)+SUM(K124:N124)+SUM(L125:N125)</f>
        <v>95.86295737902226</v>
      </c>
    </row>
    <row r="130" spans="8:10" ht="12.75">
      <c r="H130" s="9" t="s">
        <v>42</v>
      </c>
      <c r="I130" s="9"/>
      <c r="J130" s="26">
        <f>G121+H122+I123+J124+K125+L126</f>
        <v>3.057252408664535</v>
      </c>
    </row>
    <row r="131" spans="8:10" ht="12.75">
      <c r="H131" s="11" t="s">
        <v>43</v>
      </c>
      <c r="I131" s="11"/>
      <c r="J131" s="27">
        <f>G122+SUM(G123:H123)+SUM(G124:I124)+SUM(G125:J125)+SUM(G126:K126)</f>
        <v>1.070737376457681</v>
      </c>
    </row>
    <row r="133" spans="8:10" ht="12.75">
      <c r="H133" t="s">
        <v>44</v>
      </c>
      <c r="J133" t="s">
        <v>101</v>
      </c>
    </row>
    <row r="134" spans="8:11" ht="12.75">
      <c r="H134" t="s">
        <v>50</v>
      </c>
      <c r="J134" s="15">
        <f>MAX(G121:L126)</f>
        <v>10.631475397405474</v>
      </c>
      <c r="K134" s="15"/>
    </row>
    <row r="136" ht="18">
      <c r="G136" s="14" t="s">
        <v>58</v>
      </c>
    </row>
    <row r="137" spans="1:12" ht="12.75">
      <c r="A137" s="5"/>
      <c r="B137" s="5"/>
      <c r="C137" s="5" t="s">
        <v>20</v>
      </c>
      <c r="D137" s="5" t="s">
        <v>38</v>
      </c>
      <c r="E137" s="5" t="s">
        <v>39</v>
      </c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 t="s">
        <v>28</v>
      </c>
      <c r="D138" s="5" t="s">
        <v>26</v>
      </c>
      <c r="E138" s="5" t="s">
        <v>27</v>
      </c>
      <c r="F138" s="5" t="s">
        <v>35</v>
      </c>
      <c r="G138" s="45" t="s">
        <v>53</v>
      </c>
      <c r="H138" s="46"/>
      <c r="I138" s="46"/>
      <c r="J138" s="46"/>
      <c r="K138" s="46"/>
      <c r="L138" s="46"/>
    </row>
    <row r="139" spans="1:12" ht="12.75">
      <c r="A139" s="5"/>
      <c r="B139" s="5"/>
      <c r="C139" s="5" t="s">
        <v>36</v>
      </c>
      <c r="D139" s="5" t="s">
        <v>32</v>
      </c>
      <c r="E139" s="5" t="s">
        <v>34</v>
      </c>
      <c r="F139" s="5" t="s">
        <v>36</v>
      </c>
      <c r="G139" s="21">
        <v>0</v>
      </c>
      <c r="H139" s="21">
        <v>1</v>
      </c>
      <c r="I139" s="21">
        <v>2</v>
      </c>
      <c r="J139" s="21">
        <v>3</v>
      </c>
      <c r="K139" s="21">
        <v>4</v>
      </c>
      <c r="L139" s="21" t="s">
        <v>37</v>
      </c>
    </row>
    <row r="140" spans="1:12" ht="12.75">
      <c r="A140" t="s">
        <v>38</v>
      </c>
      <c r="B140" s="20" t="s">
        <v>8</v>
      </c>
      <c r="C140" s="16">
        <f>strengths!G$25</f>
        <v>1.672972972972973</v>
      </c>
      <c r="D140" s="16">
        <f>strengths!L12</f>
        <v>1.1489312013233666</v>
      </c>
      <c r="E140" s="16">
        <f>strengths!W18</f>
        <v>1.2059508551425695</v>
      </c>
      <c r="F140" s="17">
        <f>C140*D140*E140</f>
        <v>2.3179953393824815</v>
      </c>
      <c r="G140" s="18">
        <f>100*POISSON(G139,$F140,FALSE)</f>
        <v>9.847078838745144</v>
      </c>
      <c r="H140" s="18">
        <f>100*POISSON(H139,$F140,FALSE)</f>
        <v>22.8254828547431</v>
      </c>
      <c r="I140" s="18">
        <f>100*POISSON(I139,$F140,FALSE)</f>
        <v>26.45468143822462</v>
      </c>
      <c r="J140" s="18">
        <f>100*POISSON(J139,$F140,FALSE)</f>
        <v>20.44060942621764</v>
      </c>
      <c r="K140" s="18">
        <f>100*POISSON(K139,$F140,FALSE)</f>
        <v>11.845309346027525</v>
      </c>
      <c r="L140" s="18">
        <f>100-SUM(G140:K140)</f>
        <v>8.586838096041973</v>
      </c>
    </row>
    <row r="141" spans="3:12" ht="12.75">
      <c r="C141" s="5" t="s">
        <v>21</v>
      </c>
      <c r="D141" s="5" t="s">
        <v>39</v>
      </c>
      <c r="E141" s="5" t="s">
        <v>38</v>
      </c>
      <c r="F141" s="5"/>
      <c r="G141" s="5"/>
      <c r="H141" s="5"/>
      <c r="I141" s="5"/>
      <c r="J141" s="5"/>
      <c r="K141" s="5"/>
      <c r="L141" s="5"/>
    </row>
    <row r="142" spans="3:12" ht="12.75">
      <c r="C142" s="5" t="s">
        <v>28</v>
      </c>
      <c r="D142" s="5" t="s">
        <v>26</v>
      </c>
      <c r="E142" s="5" t="s">
        <v>27</v>
      </c>
      <c r="F142" s="5" t="s">
        <v>35</v>
      </c>
      <c r="G142" s="45" t="s">
        <v>53</v>
      </c>
      <c r="H142" s="46"/>
      <c r="I142" s="46"/>
      <c r="J142" s="46"/>
      <c r="K142" s="46"/>
      <c r="L142" s="46"/>
    </row>
    <row r="143" spans="3:12" ht="12.75">
      <c r="C143" s="5" t="s">
        <v>36</v>
      </c>
      <c r="D143" s="5" t="s">
        <v>32</v>
      </c>
      <c r="E143" s="5" t="s">
        <v>34</v>
      </c>
      <c r="F143" s="5" t="s">
        <v>36</v>
      </c>
      <c r="G143" s="21">
        <v>0</v>
      </c>
      <c r="H143" s="21">
        <v>1</v>
      </c>
      <c r="I143" s="21">
        <v>2</v>
      </c>
      <c r="J143" s="21">
        <v>3</v>
      </c>
      <c r="K143" s="21">
        <v>4</v>
      </c>
      <c r="L143" s="21" t="s">
        <v>37</v>
      </c>
    </row>
    <row r="144" spans="1:12" ht="12.75">
      <c r="A144" t="s">
        <v>39</v>
      </c>
      <c r="B144" s="20" t="s">
        <v>10</v>
      </c>
      <c r="C144" s="16">
        <f>strengths!H$25</f>
        <v>1.0864864864864865</v>
      </c>
      <c r="D144" s="16">
        <f>strengths!M18</f>
        <v>0.6164434897269709</v>
      </c>
      <c r="E144" s="16">
        <f>strengths!V12</f>
        <v>0.9905903776776881</v>
      </c>
      <c r="F144" s="17">
        <f>C144*D144*E144</f>
        <v>0.6634553559482379</v>
      </c>
      <c r="G144" s="18">
        <f>100*POISSON(G143,$F144,FALSE)</f>
        <v>51.50685110772961</v>
      </c>
      <c r="H144" s="18">
        <f>100*POISSON(H143,$F144,FALSE)</f>
        <v>34.17249623545164</v>
      </c>
      <c r="I144" s="18">
        <f>100*POISSON(I143,$F144,FALSE)</f>
        <v>11.335962826765694</v>
      </c>
      <c r="J144" s="18">
        <f>100*POISSON(J143,$F144,FALSE)</f>
        <v>2.5069684174159423</v>
      </c>
      <c r="K144" s="18">
        <f>100*POISSON(K143,$F144,FALSE)</f>
        <v>0.4158154059319212</v>
      </c>
      <c r="L144" s="18">
        <f>100-SUM(G144:K144)</f>
        <v>0.0619060067051862</v>
      </c>
    </row>
    <row r="146" ht="12.75">
      <c r="I146" s="1" t="s">
        <v>60</v>
      </c>
    </row>
    <row r="147" spans="7:12" ht="12.75">
      <c r="G147" s="21">
        <v>0</v>
      </c>
      <c r="H147" s="21">
        <v>1</v>
      </c>
      <c r="I147" s="21">
        <v>2</v>
      </c>
      <c r="J147" s="21">
        <v>3</v>
      </c>
      <c r="K147" s="21">
        <v>4</v>
      </c>
      <c r="L147" s="21" t="s">
        <v>37</v>
      </c>
    </row>
    <row r="148" spans="6:12" ht="12.75">
      <c r="F148" s="21">
        <v>0</v>
      </c>
      <c r="G148" s="22">
        <f>G140*G144/100</f>
        <v>5.071920235933211</v>
      </c>
      <c r="H148" s="23">
        <f>H140*G144/100</f>
        <v>11.75668746861288</v>
      </c>
      <c r="I148" s="23">
        <f>I140*G144/100</f>
        <v>13.625973379410537</v>
      </c>
      <c r="J148" s="23">
        <f>J140*G144/100</f>
        <v>10.528314262674463</v>
      </c>
      <c r="K148" s="23">
        <f>K140*G144/100</f>
        <v>6.101145848108377</v>
      </c>
      <c r="L148" s="23">
        <f>L140*G144/100</f>
        <v>4.422809912990143</v>
      </c>
    </row>
    <row r="149" spans="6:12" ht="12.75">
      <c r="F149" s="21">
        <v>1</v>
      </c>
      <c r="G149" s="24">
        <f>G140*H144/100</f>
        <v>3.3649926454721397</v>
      </c>
      <c r="H149" s="22">
        <f>H140*H144/100</f>
        <v>7.800037269260745</v>
      </c>
      <c r="I149" s="23">
        <f>I140*H144/100</f>
        <v>9.040225018578031</v>
      </c>
      <c r="J149" s="23">
        <f>J140*H144/100</f>
        <v>6.985066486677596</v>
      </c>
      <c r="K149" s="23">
        <f>K140*H144/100</f>
        <v>4.047837890348857</v>
      </c>
      <c r="L149" s="23">
        <f>L140*H144/100</f>
        <v>2.93433692511427</v>
      </c>
    </row>
    <row r="150" spans="5:12" ht="12.75">
      <c r="E150" s="13" t="s">
        <v>10</v>
      </c>
      <c r="F150" s="21">
        <v>2</v>
      </c>
      <c r="G150" s="24">
        <f>G140*I144/100</f>
        <v>1.1162611966824607</v>
      </c>
      <c r="H150" s="24">
        <f>H140*I144/100</f>
        <v>2.587488251443455</v>
      </c>
      <c r="I150" s="22">
        <f>I140*I144/100</f>
        <v>2.998892853776427</v>
      </c>
      <c r="J150" s="23">
        <f>J140*I144/100</f>
        <v>2.3171398861203962</v>
      </c>
      <c r="K150" s="23">
        <f>K140*I144/100</f>
        <v>1.3427798641810826</v>
      </c>
      <c r="L150" s="23">
        <f>L140*I144/100</f>
        <v>0.9734007745618731</v>
      </c>
    </row>
    <row r="151" spans="5:12" ht="12.75">
      <c r="E151" s="13" t="s">
        <v>46</v>
      </c>
      <c r="F151" s="21">
        <v>3</v>
      </c>
      <c r="G151" s="24">
        <f>G140*J144/100</f>
        <v>0.2468631565253893</v>
      </c>
      <c r="H151" s="24">
        <f>H140*J144/100</f>
        <v>0.5722276462911003</v>
      </c>
      <c r="I151" s="24">
        <f>I140*J144/100</f>
        <v>0.6632105085842888</v>
      </c>
      <c r="J151" s="22">
        <f>J140*J144/100</f>
        <v>0.5124396226426223</v>
      </c>
      <c r="K151" s="23">
        <f>K140*J144/100</f>
        <v>0.29695816425012894</v>
      </c>
      <c r="L151" s="23">
        <f>L140*J144/100</f>
        <v>0.21526931912241268</v>
      </c>
    </row>
    <row r="152" spans="6:12" ht="12.75">
      <c r="F152" s="21">
        <v>4</v>
      </c>
      <c r="G152" s="24">
        <f>G140*K144/100</f>
        <v>0.040945670845764434</v>
      </c>
      <c r="H152" s="24">
        <f>H140*K144/100</f>
        <v>0.09491187418837109</v>
      </c>
      <c r="I152" s="24">
        <f>I140*K144/100</f>
        <v>0.1100026410103503</v>
      </c>
      <c r="J152" s="24">
        <f>J140*K144/100</f>
        <v>0.08499520306058543</v>
      </c>
      <c r="K152" s="22">
        <f>K140*K144/100</f>
        <v>0.049254621141076156</v>
      </c>
      <c r="L152" s="23">
        <f>L140*K144/100</f>
        <v>0.03570539568577378</v>
      </c>
    </row>
    <row r="153" spans="6:12" ht="12.75">
      <c r="F153" s="21" t="s">
        <v>37</v>
      </c>
      <c r="G153" s="24">
        <f>G140*L144/100</f>
        <v>0.0060959332861785405</v>
      </c>
      <c r="H153" s="24">
        <f>H140*L144/100</f>
        <v>0.01413034494654839</v>
      </c>
      <c r="I153" s="24">
        <f>I140*L144/100</f>
        <v>0.016377036864982982</v>
      </c>
      <c r="J153" s="24">
        <f>J140*L144/100</f>
        <v>0.012653965041975215</v>
      </c>
      <c r="K153" s="24">
        <f>K140*L144/100</f>
        <v>0.007332957998001848</v>
      </c>
      <c r="L153" s="22">
        <f>L140*L144/100</f>
        <v>0.0053157685674992275</v>
      </c>
    </row>
    <row r="154" ht="12.75">
      <c r="F154" s="5"/>
    </row>
    <row r="156" spans="8:10" ht="12.75">
      <c r="H156" s="7" t="s">
        <v>41</v>
      </c>
      <c r="I156" s="7"/>
      <c r="J156" s="25">
        <f>SUM(H148:L148)+SUM(I149:L149)+SUM(J150:L150)+SUM(K151:L151)+L152</f>
        <v>74.6236505964368</v>
      </c>
    </row>
    <row r="157" spans="8:10" ht="12.75">
      <c r="H157" s="9" t="s">
        <v>42</v>
      </c>
      <c r="I157" s="9"/>
      <c r="J157" s="26">
        <f>G148+H149+I150+J151+K152+L153</f>
        <v>16.43786037132158</v>
      </c>
    </row>
    <row r="158" spans="8:10" ht="12.75">
      <c r="H158" s="11" t="s">
        <v>43</v>
      </c>
      <c r="I158" s="11"/>
      <c r="J158" s="27">
        <f>G149+SUM(G150:H150)+SUM(G151:I151)+SUM(G152:J152)+SUM(G153:K153)</f>
        <v>8.938489032241593</v>
      </c>
    </row>
    <row r="160" spans="8:10" ht="12.75">
      <c r="H160" t="s">
        <v>44</v>
      </c>
      <c r="J160" t="s">
        <v>61</v>
      </c>
    </row>
    <row r="161" spans="8:11" ht="12.75">
      <c r="H161" t="s">
        <v>50</v>
      </c>
      <c r="J161" s="15">
        <f>MAX(G148:L153)</f>
        <v>13.625973379410537</v>
      </c>
      <c r="K161" s="15"/>
    </row>
    <row r="163" ht="18">
      <c r="G163" s="14" t="s">
        <v>62</v>
      </c>
    </row>
    <row r="164" spans="1:12" ht="12.75">
      <c r="A164" s="5"/>
      <c r="B164" s="5"/>
      <c r="C164" s="5" t="s">
        <v>20</v>
      </c>
      <c r="D164" s="5" t="s">
        <v>38</v>
      </c>
      <c r="E164" s="5" t="s">
        <v>39</v>
      </c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 t="s">
        <v>28</v>
      </c>
      <c r="D165" s="5" t="s">
        <v>26</v>
      </c>
      <c r="E165" s="5" t="s">
        <v>27</v>
      </c>
      <c r="F165" s="5" t="s">
        <v>35</v>
      </c>
      <c r="G165" s="45" t="s">
        <v>53</v>
      </c>
      <c r="H165" s="46"/>
      <c r="I165" s="46"/>
      <c r="J165" s="46"/>
      <c r="K165" s="46"/>
      <c r="L165" s="46"/>
    </row>
    <row r="166" spans="1:12" ht="12.75">
      <c r="A166" s="5"/>
      <c r="B166" s="5"/>
      <c r="C166" s="5" t="s">
        <v>36</v>
      </c>
      <c r="D166" s="5" t="s">
        <v>32</v>
      </c>
      <c r="E166" s="5" t="s">
        <v>34</v>
      </c>
      <c r="F166" s="5" t="s">
        <v>36</v>
      </c>
      <c r="G166" s="21">
        <v>0</v>
      </c>
      <c r="H166" s="21">
        <v>1</v>
      </c>
      <c r="I166" s="21">
        <v>2</v>
      </c>
      <c r="J166" s="21">
        <v>3</v>
      </c>
      <c r="K166" s="21">
        <v>4</v>
      </c>
      <c r="L166" s="21" t="s">
        <v>37</v>
      </c>
    </row>
    <row r="167" spans="1:12" ht="12.75">
      <c r="A167" t="s">
        <v>38</v>
      </c>
      <c r="B167" s="20" t="s">
        <v>7</v>
      </c>
      <c r="C167" s="16">
        <f>strengths!G$25</f>
        <v>1.672972972972973</v>
      </c>
      <c r="D167" s="16">
        <f>strengths!L14</f>
        <v>0.6943946333739621</v>
      </c>
      <c r="E167" s="16">
        <f>strengths!W15</f>
        <v>0.6792948013053759</v>
      </c>
      <c r="F167" s="17">
        <f>C167*D167*E167</f>
        <v>0.7891391171047875</v>
      </c>
      <c r="G167" s="18">
        <f>100*POISSON(G166,$F167,FALSE)</f>
        <v>45.42356707285528</v>
      </c>
      <c r="H167" s="18">
        <f>100*POISSON(H166,$F167,FALSE)</f>
        <v>35.845513615623105</v>
      </c>
      <c r="I167" s="18">
        <f>100*POISSON(I166,$F167,FALSE)</f>
        <v>14.14354848340023</v>
      </c>
      <c r="J167" s="18">
        <f>100*POISSON(J166,$F167,FALSE)</f>
        <v>3.7204091209730707</v>
      </c>
      <c r="K167" s="18">
        <f>100*POISSON(K166,$F167,FALSE)</f>
        <v>0.7339800922483218</v>
      </c>
      <c r="L167" s="18">
        <f>100-SUM(G167:K167)</f>
        <v>0.13298161490000382</v>
      </c>
    </row>
    <row r="168" spans="3:12" ht="12.75">
      <c r="C168" s="5" t="s">
        <v>21</v>
      </c>
      <c r="D168" s="5" t="s">
        <v>39</v>
      </c>
      <c r="E168" s="5" t="s">
        <v>38</v>
      </c>
      <c r="F168" s="5"/>
      <c r="G168" s="5"/>
      <c r="H168" s="5"/>
      <c r="I168" s="5"/>
      <c r="J168" s="5"/>
      <c r="K168" s="5"/>
      <c r="L168" s="5"/>
    </row>
    <row r="169" spans="3:12" ht="12.75">
      <c r="C169" s="5" t="s">
        <v>28</v>
      </c>
      <c r="D169" s="5" t="s">
        <v>26</v>
      </c>
      <c r="E169" s="5" t="s">
        <v>27</v>
      </c>
      <c r="F169" s="5" t="s">
        <v>35</v>
      </c>
      <c r="G169" s="45" t="s">
        <v>53</v>
      </c>
      <c r="H169" s="46"/>
      <c r="I169" s="46"/>
      <c r="J169" s="46"/>
      <c r="K169" s="46"/>
      <c r="L169" s="46"/>
    </row>
    <row r="170" spans="3:12" ht="12.75">
      <c r="C170" s="5" t="s">
        <v>36</v>
      </c>
      <c r="D170" s="5" t="s">
        <v>32</v>
      </c>
      <c r="E170" s="5" t="s">
        <v>34</v>
      </c>
      <c r="F170" s="5" t="s">
        <v>36</v>
      </c>
      <c r="G170" s="21">
        <v>0</v>
      </c>
      <c r="H170" s="21">
        <v>1</v>
      </c>
      <c r="I170" s="21">
        <v>2</v>
      </c>
      <c r="J170" s="21">
        <v>3</v>
      </c>
      <c r="K170" s="21">
        <v>4</v>
      </c>
      <c r="L170" s="21" t="s">
        <v>37</v>
      </c>
    </row>
    <row r="171" spans="1:12" ht="12.75">
      <c r="A171" t="s">
        <v>39</v>
      </c>
      <c r="B171" s="20" t="s">
        <v>19</v>
      </c>
      <c r="C171" s="16">
        <f>strengths!H$25</f>
        <v>1.0864864864864865</v>
      </c>
      <c r="D171" s="16">
        <f>strengths!M15</f>
        <v>1.1068845230197175</v>
      </c>
      <c r="E171" s="16">
        <f>strengths!V14</f>
        <v>1.4674626185262853</v>
      </c>
      <c r="F171" s="17">
        <f>C171*D171*E171</f>
        <v>1.7647926690373155</v>
      </c>
      <c r="G171" s="18">
        <f>100*POISSON(G170,$F171,FALSE)</f>
        <v>17.12222824857657</v>
      </c>
      <c r="H171" s="18">
        <f>100*POISSON(H170,$F171,FALSE)</f>
        <v>30.217182890671562</v>
      </c>
      <c r="I171" s="18">
        <f>100*POISSON(I170,$F171,FALSE)</f>
        <v>26.663531422208486</v>
      </c>
      <c r="J171" s="18">
        <f>100*POISSON(J170,$F171,FALSE)</f>
        <v>15.685201594853213</v>
      </c>
      <c r="K171" s="18">
        <f>100*POISSON(K170,$F171,FALSE)</f>
        <v>6.92028219674234</v>
      </c>
      <c r="L171" s="18">
        <f>100-SUM(G171:K171)</f>
        <v>3.3915736469478333</v>
      </c>
    </row>
    <row r="173" ht="12.75">
      <c r="I173" s="1" t="s">
        <v>63</v>
      </c>
    </row>
    <row r="174" spans="7:12" ht="12.75">
      <c r="G174" s="21">
        <v>0</v>
      </c>
      <c r="H174" s="21">
        <v>1</v>
      </c>
      <c r="I174" s="21">
        <v>2</v>
      </c>
      <c r="J174" s="21">
        <v>3</v>
      </c>
      <c r="K174" s="21">
        <v>4</v>
      </c>
      <c r="L174" s="21" t="s">
        <v>37</v>
      </c>
    </row>
    <row r="175" spans="6:12" ht="12.75">
      <c r="F175" s="21">
        <v>0</v>
      </c>
      <c r="G175" s="22">
        <f>G167*G171/100</f>
        <v>7.777526832859551</v>
      </c>
      <c r="H175" s="23">
        <f>H167*G171/100</f>
        <v>6.13755065814158</v>
      </c>
      <c r="I175" s="23">
        <f>I167*G171/100</f>
        <v>2.421690653775877</v>
      </c>
      <c r="J175" s="23">
        <f>J167*G171/100</f>
        <v>0.6370169414738703</v>
      </c>
      <c r="K175" s="23">
        <f>K167*G171/100</f>
        <v>0.12567374669387052</v>
      </c>
      <c r="L175" s="23">
        <f>L167*G171/100</f>
        <v>0.022769415631821763</v>
      </c>
    </row>
    <row r="176" spans="6:12" ht="12.75">
      <c r="F176" s="21">
        <v>1</v>
      </c>
      <c r="G176" s="24">
        <f>G167*H171/100</f>
        <v>13.725722337871545</v>
      </c>
      <c r="H176" s="22">
        <f>H167*H171/100</f>
        <v>10.831504407333409</v>
      </c>
      <c r="I176" s="23">
        <f>I167*H171/100</f>
        <v>4.273781912459851</v>
      </c>
      <c r="J176" s="23">
        <f>J167*H171/100</f>
        <v>1.124202828365659</v>
      </c>
      <c r="K176" s="23">
        <f>K167*H171/100</f>
        <v>0.22178810685579525</v>
      </c>
      <c r="L176" s="23">
        <f>L167*H171/100</f>
        <v>0.0401832977853027</v>
      </c>
    </row>
    <row r="177" spans="5:12" ht="12.75">
      <c r="E177" s="13" t="s">
        <v>19</v>
      </c>
      <c r="F177" s="21">
        <v>2</v>
      </c>
      <c r="G177" s="24">
        <f>G167*I171/100</f>
        <v>12.111527079558714</v>
      </c>
      <c r="H177" s="24">
        <f>H167*I171/100</f>
        <v>9.557679786353688</v>
      </c>
      <c r="I177" s="22">
        <f>I167*I171/100</f>
        <v>3.771169494086712</v>
      </c>
      <c r="J177" s="23">
        <f>J167*I171/100</f>
        <v>0.9919924550053651</v>
      </c>
      <c r="K177" s="23">
        <f>K167*I171/100</f>
        <v>0.19570501252938613</v>
      </c>
      <c r="L177" s="23">
        <f>L167*I171/100</f>
        <v>0.0354575946746228</v>
      </c>
    </row>
    <row r="178" spans="5:12" ht="12.75">
      <c r="E178" s="13" t="s">
        <v>46</v>
      </c>
      <c r="F178" s="21">
        <v>3</v>
      </c>
      <c r="G178" s="24">
        <f>G167*J171/100</f>
        <v>7.124778066950715</v>
      </c>
      <c r="H178" s="24">
        <f>H167*J171/100</f>
        <v>5.622441073321041</v>
      </c>
      <c r="I178" s="24">
        <f>I167*J171/100</f>
        <v>2.2184440922871302</v>
      </c>
      <c r="J178" s="22">
        <f>J167*J171/100</f>
        <v>0.5835536707779325</v>
      </c>
      <c r="K178" s="23">
        <f>K167*J171/100</f>
        <v>0.11512625713523887</v>
      </c>
      <c r="L178" s="23">
        <f>L167*J171/100</f>
        <v>0.02085843438115696</v>
      </c>
    </row>
    <row r="179" spans="6:12" ht="12.75">
      <c r="F179" s="21">
        <v>4</v>
      </c>
      <c r="G179" s="24">
        <f>G167*K171/100</f>
        <v>3.143439025268119</v>
      </c>
      <c r="H179" s="24">
        <f>H167*K171/100</f>
        <v>2.4806106970728172</v>
      </c>
      <c r="I179" s="24">
        <f>I167*K171/100</f>
        <v>0.9787734676843672</v>
      </c>
      <c r="J179" s="24">
        <f>J167*K171/100</f>
        <v>0.25746281004467764</v>
      </c>
      <c r="K179" s="22">
        <f>K167*K171/100</f>
        <v>0.05079349365149362</v>
      </c>
      <c r="L179" s="23">
        <f>L167*K171/100</f>
        <v>0.009202703020865424</v>
      </c>
    </row>
    <row r="180" spans="6:12" ht="12.75">
      <c r="F180" s="21" t="s">
        <v>37</v>
      </c>
      <c r="G180" s="24">
        <f>G167*L171/100</f>
        <v>1.540573730346633</v>
      </c>
      <c r="H180" s="24">
        <f>H167*L171/100</f>
        <v>1.2157269934005708</v>
      </c>
      <c r="I180" s="24">
        <f>I167*L171/100</f>
        <v>0.4796888631062921</v>
      </c>
      <c r="J180" s="24">
        <f>J167*L171/100</f>
        <v>0.1261804153055662</v>
      </c>
      <c r="K180" s="24">
        <f>K167*L171/100</f>
        <v>0.02489347538253748</v>
      </c>
      <c r="L180" s="22">
        <f>L167*L171/100</f>
        <v>0.004510169406234183</v>
      </c>
    </row>
    <row r="181" ht="12.75">
      <c r="F181" s="5"/>
    </row>
    <row r="183" spans="8:10" ht="12.75">
      <c r="H183" s="7" t="s">
        <v>41</v>
      </c>
      <c r="I183" s="7"/>
      <c r="J183" s="25">
        <f>SUM(H175:L175)+SUM(I176:L176)+SUM(J177:L177)+SUM(K178:L178)+L179</f>
        <v>16.373000017930263</v>
      </c>
    </row>
    <row r="184" spans="8:10" ht="12.75">
      <c r="H184" s="9" t="s">
        <v>42</v>
      </c>
      <c r="I184" s="9"/>
      <c r="J184" s="26">
        <f>G175+H176+I177+J178+K179+L180</f>
        <v>23.01905806811533</v>
      </c>
    </row>
    <row r="185" spans="8:10" ht="12.75">
      <c r="H185" s="11" t="s">
        <v>43</v>
      </c>
      <c r="I185" s="11"/>
      <c r="J185" s="27">
        <f>G176+SUM(G177:H177)+SUM(G178:I178)+SUM(G179:J179)+SUM(G180:K180)</f>
        <v>60.60794191395442</v>
      </c>
    </row>
    <row r="187" spans="8:10" ht="12.75">
      <c r="H187" t="s">
        <v>44</v>
      </c>
      <c r="J187" t="s">
        <v>64</v>
      </c>
    </row>
    <row r="188" spans="8:11" ht="12.75">
      <c r="H188" t="s">
        <v>50</v>
      </c>
      <c r="J188" s="15">
        <f>MAX(G175:L180)</f>
        <v>13.725722337871545</v>
      </c>
      <c r="K188" s="15"/>
    </row>
    <row r="190" ht="18">
      <c r="G190" s="14" t="s">
        <v>65</v>
      </c>
    </row>
    <row r="191" spans="1:12" ht="12.75">
      <c r="A191" s="5"/>
      <c r="B191" s="5"/>
      <c r="C191" s="5" t="s">
        <v>20</v>
      </c>
      <c r="D191" s="5" t="s">
        <v>38</v>
      </c>
      <c r="E191" s="5" t="s">
        <v>39</v>
      </c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 t="s">
        <v>28</v>
      </c>
      <c r="D192" s="5" t="s">
        <v>26</v>
      </c>
      <c r="E192" s="5" t="s">
        <v>27</v>
      </c>
      <c r="F192" s="5" t="s">
        <v>35</v>
      </c>
      <c r="G192" s="45" t="s">
        <v>53</v>
      </c>
      <c r="H192" s="46"/>
      <c r="I192" s="46"/>
      <c r="J192" s="46"/>
      <c r="K192" s="46"/>
      <c r="L192" s="46"/>
    </row>
    <row r="193" spans="1:12" ht="12.75">
      <c r="A193" s="5"/>
      <c r="B193" s="5"/>
      <c r="C193" s="5" t="s">
        <v>36</v>
      </c>
      <c r="D193" s="5" t="s">
        <v>32</v>
      </c>
      <c r="E193" s="5" t="s">
        <v>34</v>
      </c>
      <c r="F193" s="5" t="s">
        <v>36</v>
      </c>
      <c r="G193" s="21">
        <v>0</v>
      </c>
      <c r="H193" s="21">
        <v>1</v>
      </c>
      <c r="I193" s="21">
        <v>2</v>
      </c>
      <c r="J193" s="21">
        <v>3</v>
      </c>
      <c r="K193" s="21">
        <v>4</v>
      </c>
      <c r="L193" s="21" t="s">
        <v>37</v>
      </c>
    </row>
    <row r="194" spans="1:12" ht="12.75">
      <c r="A194" t="s">
        <v>38</v>
      </c>
      <c r="B194" s="20" t="s">
        <v>66</v>
      </c>
      <c r="C194" s="16">
        <f>strengths!G$25</f>
        <v>1.672972972972973</v>
      </c>
      <c r="D194" s="16">
        <f>strengths!L17</f>
        <v>1.6068276795498124</v>
      </c>
      <c r="E194" s="16">
        <f>strengths!W19</f>
        <v>0.825213728219475</v>
      </c>
      <c r="F194" s="17">
        <f>C194*D194*E194</f>
        <v>2.2183224458633313</v>
      </c>
      <c r="G194" s="18">
        <f>100*POISSON(G193,$F194,FALSE)</f>
        <v>10.879145939345886</v>
      </c>
      <c r="H194" s="18">
        <f>100*POISSON(H193,$F194,FALSE)</f>
        <v>24.133453629073895</v>
      </c>
      <c r="I194" s="18">
        <f>100*POISSON(I193,$F194,FALSE)</f>
        <v>26.76789094078825</v>
      </c>
      <c r="J194" s="18">
        <f>100*POISSON(J193,$F194,FALSE)</f>
        <v>19.79327110079076</v>
      </c>
      <c r="K194" s="18">
        <f>100*POISSON(K193,$F194,FALSE)</f>
        <v>10.97696438998554</v>
      </c>
      <c r="L194" s="18">
        <f>100-SUM(G194:K194)</f>
        <v>7.449274000015663</v>
      </c>
    </row>
    <row r="195" spans="3:12" ht="12.75">
      <c r="C195" s="5" t="s">
        <v>21</v>
      </c>
      <c r="D195" s="5" t="s">
        <v>39</v>
      </c>
      <c r="E195" s="5" t="s">
        <v>38</v>
      </c>
      <c r="F195" s="5"/>
      <c r="G195" s="5"/>
      <c r="H195" s="5"/>
      <c r="I195" s="5"/>
      <c r="J195" s="5"/>
      <c r="K195" s="5"/>
      <c r="L195" s="5"/>
    </row>
    <row r="196" spans="3:12" ht="12.75">
      <c r="C196" s="5" t="s">
        <v>28</v>
      </c>
      <c r="D196" s="5" t="s">
        <v>26</v>
      </c>
      <c r="E196" s="5" t="s">
        <v>27</v>
      </c>
      <c r="F196" s="5" t="s">
        <v>35</v>
      </c>
      <c r="G196" s="45" t="s">
        <v>53</v>
      </c>
      <c r="H196" s="46"/>
      <c r="I196" s="46"/>
      <c r="J196" s="46"/>
      <c r="K196" s="46"/>
      <c r="L196" s="46"/>
    </row>
    <row r="197" spans="3:12" ht="12.75">
      <c r="C197" s="5" t="s">
        <v>36</v>
      </c>
      <c r="D197" s="5" t="s">
        <v>32</v>
      </c>
      <c r="E197" s="5" t="s">
        <v>34</v>
      </c>
      <c r="F197" s="5" t="s">
        <v>36</v>
      </c>
      <c r="G197" s="21">
        <v>0</v>
      </c>
      <c r="H197" s="21">
        <v>1</v>
      </c>
      <c r="I197" s="21">
        <v>2</v>
      </c>
      <c r="J197" s="21">
        <v>3</v>
      </c>
      <c r="K197" s="21">
        <v>4</v>
      </c>
      <c r="L197" s="21" t="s">
        <v>37</v>
      </c>
    </row>
    <row r="198" spans="1:12" ht="12.75">
      <c r="A198" t="s">
        <v>39</v>
      </c>
      <c r="B198" s="20" t="s">
        <v>12</v>
      </c>
      <c r="C198" s="16">
        <f>strengths!H$25</f>
        <v>1.0864864864864865</v>
      </c>
      <c r="D198" s="16">
        <f>strengths!M19</f>
        <v>0.6164434897269709</v>
      </c>
      <c r="E198" s="16">
        <f>strengths!V17</f>
        <v>0.5660516443872503</v>
      </c>
      <c r="F198" s="17">
        <f>C198*D198*E198</f>
        <v>0.37911734625613597</v>
      </c>
      <c r="G198" s="18">
        <f>100*POISSON(G197,$F198,FALSE)</f>
        <v>68.44652885144478</v>
      </c>
      <c r="H198" s="18">
        <f>100*POISSON(H197,$F198,FALSE)</f>
        <v>25.94926637860379</v>
      </c>
      <c r="I198" s="18">
        <f>100*POISSON(I197,$F198,FALSE)</f>
        <v>4.918908503374921</v>
      </c>
      <c r="J198" s="18">
        <f>100*POISSON(J197,$F198,FALSE)</f>
        <v>0.6216145127587471</v>
      </c>
      <c r="K198" s="18">
        <f>100*POISSON(K197,$F198,FALSE)</f>
        <v>0.05891621111784929</v>
      </c>
      <c r="L198" s="18">
        <f>100-SUM(G198:K198)</f>
        <v>0.004765542699900038</v>
      </c>
    </row>
    <row r="200" ht="12.75">
      <c r="I200" s="1" t="s">
        <v>68</v>
      </c>
    </row>
    <row r="201" spans="7:12" ht="12.75">
      <c r="G201" s="21">
        <v>0</v>
      </c>
      <c r="H201" s="21">
        <v>1</v>
      </c>
      <c r="I201" s="21">
        <v>2</v>
      </c>
      <c r="J201" s="21">
        <v>3</v>
      </c>
      <c r="K201" s="21">
        <v>4</v>
      </c>
      <c r="L201" s="21" t="s">
        <v>37</v>
      </c>
    </row>
    <row r="202" spans="6:12" ht="12.75">
      <c r="F202" s="21">
        <v>0</v>
      </c>
      <c r="G202" s="22">
        <f>G194*G198/100</f>
        <v>7.446397764165165</v>
      </c>
      <c r="H202" s="23">
        <f>H194*G198/100</f>
        <v>16.51851130107411</v>
      </c>
      <c r="I202" s="23">
        <f>I194*G198/100</f>
        <v>18.3216921957099</v>
      </c>
      <c r="J202" s="23">
        <f>J194*G198/100</f>
        <v>13.54780701464743</v>
      </c>
      <c r="K202" s="23">
        <f>K194*G198/100</f>
        <v>7.5133510982042715</v>
      </c>
      <c r="L202" s="23">
        <f>L194*G198/100</f>
        <v>5.098769477643896</v>
      </c>
    </row>
    <row r="203" spans="6:12" ht="12.75">
      <c r="F203" s="21">
        <v>1</v>
      </c>
      <c r="G203" s="24">
        <f>G194*H198/100</f>
        <v>2.823058559517922</v>
      </c>
      <c r="H203" s="22">
        <f>H194*H198/100</f>
        <v>6.262454168565208</v>
      </c>
      <c r="I203" s="23">
        <f>I194*H198/100</f>
        <v>6.946071324159295</v>
      </c>
      <c r="J203" s="23">
        <f>J194*H198/100</f>
        <v>5.136208642983397</v>
      </c>
      <c r="K203" s="23">
        <f>K194*H198/100</f>
        <v>2.848441729841828</v>
      </c>
      <c r="L203" s="23">
        <f>L194*H198/100</f>
        <v>1.9330319535361382</v>
      </c>
    </row>
    <row r="204" spans="5:12" ht="12.75">
      <c r="E204" s="13" t="s">
        <v>12</v>
      </c>
      <c r="F204" s="21">
        <v>2</v>
      </c>
      <c r="G204" s="24">
        <f>G194*I198/100</f>
        <v>0.5351352347050523</v>
      </c>
      <c r="H204" s="24">
        <f>H194*I198/100</f>
        <v>1.1871025027185593</v>
      </c>
      <c r="I204" s="22">
        <f>I194*I198/100</f>
        <v>1.3166880636605582</v>
      </c>
      <c r="J204" s="23">
        <f>J194*I198/100</f>
        <v>0.9736128952728477</v>
      </c>
      <c r="K204" s="23">
        <f>K194*I198/100</f>
        <v>0.5399468347914358</v>
      </c>
      <c r="L204" s="23">
        <f>L194*I198/100</f>
        <v>0.3664229722264676</v>
      </c>
    </row>
    <row r="205" spans="5:12" ht="12.75">
      <c r="E205" s="13" t="s">
        <v>46</v>
      </c>
      <c r="F205" s="21">
        <v>3</v>
      </c>
      <c r="G205" s="24">
        <f>G194*J198/100</f>
        <v>0.06762635002317795</v>
      </c>
      <c r="H205" s="24">
        <f>H194*J198/100</f>
        <v>0.15001705018822586</v>
      </c>
      <c r="I205" s="24">
        <f>I194*J198/100</f>
        <v>0.16639309484737366</v>
      </c>
      <c r="J205" s="22">
        <f>J194*J198/100</f>
        <v>0.12303784571219839</v>
      </c>
      <c r="K205" s="23">
        <f>K194*J198/100</f>
        <v>0.06823440370850979</v>
      </c>
      <c r="L205" s="23">
        <f>L194*J198/100</f>
        <v>0.046305768279261396</v>
      </c>
    </row>
    <row r="206" spans="6:12" ht="12.75">
      <c r="F206" s="21">
        <v>4</v>
      </c>
      <c r="G206" s="24">
        <f>G194*K198/100</f>
        <v>0.006409580589443951</v>
      </c>
      <c r="H206" s="24">
        <f>H194*K198/100</f>
        <v>0.014218516490133438</v>
      </c>
      <c r="I206" s="24">
        <f>I194*K198/100</f>
        <v>0.01577062713847046</v>
      </c>
      <c r="J206" s="24">
        <f>J194*K198/100</f>
        <v>0.011661445388870137</v>
      </c>
      <c r="K206" s="22">
        <f>K194*K198/100</f>
        <v>0.006467211514335019</v>
      </c>
      <c r="L206" s="23">
        <f>L194*K198/100</f>
        <v>0.004388829996596285</v>
      </c>
    </row>
    <row r="207" spans="6:12" ht="12.75">
      <c r="F207" s="21" t="s">
        <v>37</v>
      </c>
      <c r="G207" s="24">
        <f>G194*L198/100</f>
        <v>0.0005184503451239693</v>
      </c>
      <c r="H207" s="24">
        <f>H194*L198/100</f>
        <v>0.0011500900376540917</v>
      </c>
      <c r="I207" s="24">
        <f>I194*L198/100</f>
        <v>0.001275635272645938</v>
      </c>
      <c r="J207" s="24">
        <f>J194*L198/100</f>
        <v>0.0009432567860151581</v>
      </c>
      <c r="K207" s="24">
        <f>K194*L198/100</f>
        <v>0.0005231119251575826</v>
      </c>
      <c r="L207" s="22">
        <f>L194*L198/100</f>
        <v>0.00035499833330329797</v>
      </c>
    </row>
    <row r="208" ht="12.75">
      <c r="F208" s="5"/>
    </row>
    <row r="210" spans="8:10" ht="12.75">
      <c r="H210" s="7" t="s">
        <v>41</v>
      </c>
      <c r="I210" s="7"/>
      <c r="J210" s="25">
        <f>SUM(H202:L202)+SUM(I203:L203)+SUM(J204:L204)+SUM(K205:L205)+L206</f>
        <v>79.86279644207539</v>
      </c>
    </row>
    <row r="211" spans="8:10" ht="12.75">
      <c r="H211" s="9" t="s">
        <v>42</v>
      </c>
      <c r="I211" s="9"/>
      <c r="J211" s="26">
        <f>G202+H203+I204+J205+K206+L207</f>
        <v>15.15540005195077</v>
      </c>
    </row>
    <row r="212" spans="8:10" ht="12.75">
      <c r="H212" s="11" t="s">
        <v>43</v>
      </c>
      <c r="I212" s="11"/>
      <c r="J212" s="27">
        <f>G203+SUM(G204:H204)+SUM(G205:I205)+SUM(G206:J206)+SUM(G207:K207)</f>
        <v>4.981803505973826</v>
      </c>
    </row>
    <row r="214" spans="8:10" ht="12.75">
      <c r="H214" t="s">
        <v>44</v>
      </c>
      <c r="J214" t="s">
        <v>67</v>
      </c>
    </row>
    <row r="215" spans="8:11" ht="12.75">
      <c r="H215" t="s">
        <v>50</v>
      </c>
      <c r="J215" s="15">
        <f>MAX(G202:L207)</f>
        <v>18.3216921957099</v>
      </c>
      <c r="K215" s="15"/>
    </row>
    <row r="217" ht="18">
      <c r="G217" s="14" t="s">
        <v>69</v>
      </c>
    </row>
    <row r="218" spans="1:12" ht="12.75">
      <c r="A218" s="5"/>
      <c r="B218" s="5"/>
      <c r="C218" s="5" t="s">
        <v>20</v>
      </c>
      <c r="D218" s="5" t="s">
        <v>38</v>
      </c>
      <c r="E218" s="5" t="s">
        <v>39</v>
      </c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 t="s">
        <v>28</v>
      </c>
      <c r="D219" s="5" t="s">
        <v>26</v>
      </c>
      <c r="E219" s="5" t="s">
        <v>27</v>
      </c>
      <c r="F219" s="5" t="s">
        <v>35</v>
      </c>
      <c r="G219" s="45" t="s">
        <v>53</v>
      </c>
      <c r="H219" s="46"/>
      <c r="I219" s="46"/>
      <c r="J219" s="46"/>
      <c r="K219" s="46"/>
      <c r="L219" s="46"/>
    </row>
    <row r="220" spans="1:12" ht="12.75">
      <c r="A220" s="5"/>
      <c r="B220" s="5"/>
      <c r="C220" s="5" t="s">
        <v>36</v>
      </c>
      <c r="D220" s="5" t="s">
        <v>32</v>
      </c>
      <c r="E220" s="5" t="s">
        <v>34</v>
      </c>
      <c r="F220" s="5" t="s">
        <v>36</v>
      </c>
      <c r="G220" s="21">
        <v>0</v>
      </c>
      <c r="H220" s="21">
        <v>1</v>
      </c>
      <c r="I220" s="21">
        <v>2</v>
      </c>
      <c r="J220" s="21">
        <v>3</v>
      </c>
      <c r="K220" s="21">
        <v>4</v>
      </c>
      <c r="L220" s="21" t="s">
        <v>37</v>
      </c>
    </row>
    <row r="221" spans="1:12" ht="12.75">
      <c r="A221" t="s">
        <v>38</v>
      </c>
      <c r="B221" s="20" t="s">
        <v>15</v>
      </c>
      <c r="C221" s="16">
        <f>strengths!G$25</f>
        <v>1.672972972972973</v>
      </c>
      <c r="D221" s="16">
        <f>strengths!L22</f>
        <v>0.9292128333829575</v>
      </c>
      <c r="E221" s="16">
        <f>strengths!W16</f>
        <v>0.8386336051495406</v>
      </c>
      <c r="F221" s="17">
        <f>C221*D221*E221</f>
        <v>1.3036961570446313</v>
      </c>
      <c r="G221" s="18">
        <f>100*POISSON(G220,$F221,FALSE)</f>
        <v>27.15263320428498</v>
      </c>
      <c r="H221" s="18">
        <f>100*POISSON(H220,$F221,FALSE)</f>
        <v>35.398783562068786</v>
      </c>
      <c r="I221" s="18">
        <f>100*POISSON(I220,$F221,FALSE)</f>
        <v>23.07462904696187</v>
      </c>
      <c r="J221" s="18">
        <f>100*POISSON(J220,$F221,FALSE)</f>
        <v>10.027435071251537</v>
      </c>
      <c r="K221" s="18">
        <f>100*POISSON(K220,$F221,FALSE)</f>
        <v>3.268182141851297</v>
      </c>
      <c r="L221" s="18">
        <f>100-SUM(G221:K221)</f>
        <v>1.0783369735815285</v>
      </c>
    </row>
    <row r="222" spans="3:12" ht="12.75">
      <c r="C222" s="5" t="s">
        <v>21</v>
      </c>
      <c r="D222" s="5" t="s">
        <v>39</v>
      </c>
      <c r="E222" s="5" t="s">
        <v>38</v>
      </c>
      <c r="F222" s="5"/>
      <c r="G222" s="5"/>
      <c r="H222" s="5"/>
      <c r="I222" s="5"/>
      <c r="J222" s="5"/>
      <c r="K222" s="5"/>
      <c r="L222" s="5"/>
    </row>
    <row r="223" spans="3:12" ht="12.75">
      <c r="C223" s="5" t="s">
        <v>28</v>
      </c>
      <c r="D223" s="5" t="s">
        <v>26</v>
      </c>
      <c r="E223" s="5" t="s">
        <v>27</v>
      </c>
      <c r="F223" s="5" t="s">
        <v>35</v>
      </c>
      <c r="G223" s="45" t="s">
        <v>53</v>
      </c>
      <c r="H223" s="46"/>
      <c r="I223" s="46"/>
      <c r="J223" s="46"/>
      <c r="K223" s="46"/>
      <c r="L223" s="46"/>
    </row>
    <row r="224" spans="3:12" ht="12.75">
      <c r="C224" s="5" t="s">
        <v>36</v>
      </c>
      <c r="D224" s="5" t="s">
        <v>32</v>
      </c>
      <c r="E224" s="5" t="s">
        <v>34</v>
      </c>
      <c r="F224" s="5" t="s">
        <v>36</v>
      </c>
      <c r="G224" s="21">
        <v>0</v>
      </c>
      <c r="H224" s="21">
        <v>1</v>
      </c>
      <c r="I224" s="21">
        <v>2</v>
      </c>
      <c r="J224" s="21">
        <v>3</v>
      </c>
      <c r="K224" s="21">
        <v>4</v>
      </c>
      <c r="L224" s="21" t="s">
        <v>37</v>
      </c>
    </row>
    <row r="225" spans="1:12" ht="12.75">
      <c r="A225" t="s">
        <v>39</v>
      </c>
      <c r="B225" s="20" t="s">
        <v>3</v>
      </c>
      <c r="C225" s="16">
        <f>strengths!H$25</f>
        <v>1.0864864864864865</v>
      </c>
      <c r="D225" s="16">
        <f>strengths!M16</f>
        <v>1.4577771505190136</v>
      </c>
      <c r="E225" s="16">
        <f>strengths!V22</f>
        <v>1.316264239422201</v>
      </c>
      <c r="F225" s="17">
        <f>C225*D225*E225</f>
        <v>2.084771926417673</v>
      </c>
      <c r="G225" s="18">
        <f>100*POISSON(G224,$F225,FALSE)</f>
        <v>12.43354745693083</v>
      </c>
      <c r="H225" s="18">
        <f>100*POISSON(H224,$F225,FALSE)</f>
        <v>25.921110683991245</v>
      </c>
      <c r="I225" s="18">
        <f>100*POISSON(I224,$F225,FALSE)</f>
        <v>27.019801927775077</v>
      </c>
      <c r="J225" s="18">
        <f>100*POISSON(J224,$F225,FALSE)</f>
        <v>18.776708172130537</v>
      </c>
      <c r="K225" s="18">
        <f>100*POISSON(K224,$F225,FALSE)</f>
        <v>9.78628851694876</v>
      </c>
      <c r="L225" s="18">
        <f>100-SUM(G225:K225)</f>
        <v>6.062543242223555</v>
      </c>
    </row>
    <row r="227" ht="12.75">
      <c r="I227" s="1" t="s">
        <v>15</v>
      </c>
    </row>
    <row r="228" spans="7:12" ht="12.75">
      <c r="G228" s="21">
        <v>0</v>
      </c>
      <c r="H228" s="21">
        <v>1</v>
      </c>
      <c r="I228" s="21">
        <v>2</v>
      </c>
      <c r="J228" s="21">
        <v>3</v>
      </c>
      <c r="K228" s="21">
        <v>4</v>
      </c>
      <c r="L228" s="21" t="s">
        <v>37</v>
      </c>
    </row>
    <row r="229" spans="6:12" ht="12.75">
      <c r="F229" s="21">
        <v>0</v>
      </c>
      <c r="G229" s="22">
        <f>G221*G225/100</f>
        <v>3.3760355352611318</v>
      </c>
      <c r="H229" s="23">
        <f>H221*G225/100</f>
        <v>4.401324553366052</v>
      </c>
      <c r="I229" s="23">
        <f>I221*G225/100</f>
        <v>2.8689949530647505</v>
      </c>
      <c r="J229" s="23">
        <f>J221*G225/100</f>
        <v>1.2467658982969856</v>
      </c>
      <c r="K229" s="23">
        <f>K221*G225/100</f>
        <v>0.40635097758601946</v>
      </c>
      <c r="L229" s="23">
        <f>L221*G225/100</f>
        <v>0.134075539355891</v>
      </c>
    </row>
    <row r="230" spans="6:12" ht="12.75">
      <c r="F230" s="21">
        <v>1</v>
      </c>
      <c r="G230" s="24">
        <f>G221*H225/100</f>
        <v>7.038264106500868</v>
      </c>
      <c r="H230" s="22">
        <f>H221*H225/100</f>
        <v>9.175757867910349</v>
      </c>
      <c r="I230" s="23">
        <f>I221*H225/100</f>
        <v>5.98120013518338</v>
      </c>
      <c r="J230" s="23">
        <f>J221*H225/100</f>
        <v>2.599222543584467</v>
      </c>
      <c r="K230" s="23">
        <f>K221*H225/100</f>
        <v>0.8471491103437104</v>
      </c>
      <c r="L230" s="23">
        <f>L221*H225/100</f>
        <v>0.27951692046846943</v>
      </c>
    </row>
    <row r="231" spans="5:12" ht="12.75">
      <c r="E231" s="13" t="s">
        <v>3</v>
      </c>
      <c r="F231" s="21">
        <v>2</v>
      </c>
      <c r="G231" s="24">
        <f>G221*I225/100</f>
        <v>7.336587709973089</v>
      </c>
      <c r="H231" s="24">
        <f>H221*I225/100</f>
        <v>9.564681203312789</v>
      </c>
      <c r="I231" s="22">
        <f>I221*I225/100</f>
        <v>6.234719064057952</v>
      </c>
      <c r="J231" s="23">
        <f>J221*I225/100</f>
        <v>2.709393094688417</v>
      </c>
      <c r="K231" s="23">
        <f>K221*I225/100</f>
        <v>0.8830563413671375</v>
      </c>
      <c r="L231" s="23">
        <f>L221*I225/100</f>
        <v>0.2913645143756932</v>
      </c>
    </row>
    <row r="232" spans="5:12" ht="12.75">
      <c r="E232" s="13" t="s">
        <v>46</v>
      </c>
      <c r="F232" s="21">
        <v>3</v>
      </c>
      <c r="G232" s="24">
        <f>G221*J225/100</f>
        <v>5.098370697817607</v>
      </c>
      <c r="H232" s="24">
        <f>H221*J225/100</f>
        <v>6.646726285933771</v>
      </c>
      <c r="I232" s="24">
        <f>I221*J225/100</f>
        <v>4.332655757949696</v>
      </c>
      <c r="J232" s="22">
        <f>J221*J225/100</f>
        <v>1.8828222204787708</v>
      </c>
      <c r="K232" s="23">
        <f>K221*J225/100</f>
        <v>0.6136570233091032</v>
      </c>
      <c r="L232" s="23">
        <f>L221*J225/100</f>
        <v>0.20247618664158795</v>
      </c>
    </row>
    <row r="233" spans="6:12" ht="12.75">
      <c r="F233" s="21">
        <v>4</v>
      </c>
      <c r="G233" s="24">
        <f>G221*K225/100</f>
        <v>2.6572350253201575</v>
      </c>
      <c r="H233" s="24">
        <f>H221*K225/100</f>
        <v>3.464227090874283</v>
      </c>
      <c r="I233" s="24">
        <f>I221*K225/100</f>
        <v>2.2581497727513526</v>
      </c>
      <c r="J233" s="24">
        <f>J221*K225/100</f>
        <v>0.9813137269223818</v>
      </c>
      <c r="K233" s="22">
        <f>K221*K225/100</f>
        <v>0.3198337336609635</v>
      </c>
      <c r="L233" s="23">
        <f>L221*K225/100</f>
        <v>0.10552916741962191</v>
      </c>
    </row>
    <row r="234" spans="6:12" ht="12.75">
      <c r="F234" s="21" t="s">
        <v>37</v>
      </c>
      <c r="G234" s="24">
        <f>G221*L225/100</f>
        <v>1.6461401294121283</v>
      </c>
      <c r="H234" s="24">
        <f>H221*L225/100</f>
        <v>2.1460665606715437</v>
      </c>
      <c r="I234" s="24">
        <f>I221*L225/100</f>
        <v>1.3989093639547403</v>
      </c>
      <c r="J234" s="24">
        <f>J221*L225/100</f>
        <v>0.6079175872805148</v>
      </c>
      <c r="K234" s="24">
        <f>K221*L225/100</f>
        <v>0.19813495558436284</v>
      </c>
      <c r="L234" s="22">
        <f>L221*L225/100</f>
        <v>0.06537464532026496</v>
      </c>
    </row>
    <row r="235" ht="12.75">
      <c r="F235" s="5"/>
    </row>
    <row r="237" spans="8:10" ht="12.75">
      <c r="H237" s="7" t="s">
        <v>41</v>
      </c>
      <c r="I237" s="7"/>
      <c r="J237" s="25">
        <f>SUM(H229:L229)+SUM(I230:L230)+SUM(J231:L231)+SUM(K232:L232)+L233</f>
        <v>23.57007695905129</v>
      </c>
    </row>
    <row r="238" spans="8:10" ht="12.75">
      <c r="H238" s="9" t="s">
        <v>42</v>
      </c>
      <c r="I238" s="9"/>
      <c r="J238" s="26">
        <f>G229+H230+I231+J232+K233+L234</f>
        <v>21.054543066689433</v>
      </c>
    </row>
    <row r="239" spans="8:10" ht="12.75">
      <c r="H239" s="11" t="s">
        <v>43</v>
      </c>
      <c r="I239" s="11"/>
      <c r="J239" s="27">
        <f>G230+SUM(G231:H231)+SUM(G232:I232)+SUM(G233:J233)+SUM(G234:K234)</f>
        <v>55.37537997425929</v>
      </c>
    </row>
    <row r="241" spans="8:10" ht="12.75">
      <c r="H241" t="s">
        <v>44</v>
      </c>
      <c r="J241" t="s">
        <v>70</v>
      </c>
    </row>
    <row r="242" spans="8:11" ht="12.75">
      <c r="H242" t="s">
        <v>50</v>
      </c>
      <c r="J242" s="15">
        <f>MAX(G229:L234)</f>
        <v>9.564681203312789</v>
      </c>
      <c r="K242" s="15"/>
    </row>
    <row r="244" ht="18">
      <c r="G244" s="14" t="s">
        <v>71</v>
      </c>
    </row>
    <row r="245" spans="1:12" ht="12.75">
      <c r="A245" s="5"/>
      <c r="B245" s="5"/>
      <c r="C245" s="5" t="s">
        <v>20</v>
      </c>
      <c r="D245" s="5" t="s">
        <v>38</v>
      </c>
      <c r="E245" s="5" t="s">
        <v>39</v>
      </c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 t="s">
        <v>28</v>
      </c>
      <c r="D246" s="5" t="s">
        <v>26</v>
      </c>
      <c r="E246" s="5" t="s">
        <v>27</v>
      </c>
      <c r="F246" s="5" t="s">
        <v>35</v>
      </c>
      <c r="G246" s="45" t="s">
        <v>53</v>
      </c>
      <c r="H246" s="46"/>
      <c r="I246" s="46"/>
      <c r="J246" s="46"/>
      <c r="K246" s="46"/>
      <c r="L246" s="46"/>
    </row>
    <row r="247" spans="1:12" ht="12.75">
      <c r="A247" s="5"/>
      <c r="B247" s="5"/>
      <c r="C247" s="5" t="s">
        <v>36</v>
      </c>
      <c r="D247" s="5" t="s">
        <v>32</v>
      </c>
      <c r="E247" s="5" t="s">
        <v>34</v>
      </c>
      <c r="F247" s="5" t="s">
        <v>36</v>
      </c>
      <c r="G247" s="21">
        <v>0</v>
      </c>
      <c r="H247" s="21">
        <v>1</v>
      </c>
      <c r="I247" s="21">
        <v>2</v>
      </c>
      <c r="J247" s="21">
        <v>3</v>
      </c>
      <c r="K247" s="21">
        <v>4</v>
      </c>
      <c r="L247" s="21" t="s">
        <v>37</v>
      </c>
    </row>
    <row r="248" spans="1:12" ht="12.75">
      <c r="A248" t="s">
        <v>38</v>
      </c>
      <c r="B248" s="20" t="s">
        <v>14</v>
      </c>
      <c r="C248" s="16">
        <f>strengths!G$25</f>
        <v>1.672972972972973</v>
      </c>
      <c r="D248" s="16">
        <f>strengths!L24</f>
        <v>0.4998162999770629</v>
      </c>
      <c r="E248" s="16">
        <f>strengths!W20</f>
        <v>1.1036514692957082</v>
      </c>
      <c r="F248" s="17">
        <f>C248*D248*E248</f>
        <v>0.9228503599775214</v>
      </c>
      <c r="G248" s="18">
        <f>100*POISSON(G247,$F248,FALSE)</f>
        <v>39.73847357168169</v>
      </c>
      <c r="H248" s="18">
        <f>100*POISSON(H247,$F248,FALSE)</f>
        <v>36.67266464058367</v>
      </c>
      <c r="I248" s="18">
        <f>100*POISSON(I247,$F248,FALSE)</f>
        <v>16.92169088244878</v>
      </c>
      <c r="J248" s="18">
        <f>100*POISSON(J247,$F248,FALSE)</f>
        <v>5.205396174098732</v>
      </c>
      <c r="K248" s="18">
        <f>100*POISSON(K247,$F248,FALSE)</f>
        <v>1.2009504332731569</v>
      </c>
      <c r="L248" s="18">
        <f>100-SUM(G248:K248)</f>
        <v>0.2608242979139703</v>
      </c>
    </row>
    <row r="249" spans="3:12" ht="12.75">
      <c r="C249" s="5" t="s">
        <v>21</v>
      </c>
      <c r="D249" s="5" t="s">
        <v>39</v>
      </c>
      <c r="E249" s="5" t="s">
        <v>38</v>
      </c>
      <c r="F249" s="5"/>
      <c r="G249" s="5"/>
      <c r="H249" s="5"/>
      <c r="I249" s="5"/>
      <c r="J249" s="5"/>
      <c r="K249" s="5"/>
      <c r="L249" s="5"/>
    </row>
    <row r="250" spans="3:12" ht="12.75">
      <c r="C250" s="5" t="s">
        <v>28</v>
      </c>
      <c r="D250" s="5" t="s">
        <v>26</v>
      </c>
      <c r="E250" s="5" t="s">
        <v>27</v>
      </c>
      <c r="F250" s="5" t="s">
        <v>35</v>
      </c>
      <c r="G250" s="45" t="s">
        <v>53</v>
      </c>
      <c r="H250" s="46"/>
      <c r="I250" s="46"/>
      <c r="J250" s="46"/>
      <c r="K250" s="46"/>
      <c r="L250" s="46"/>
    </row>
    <row r="251" spans="3:12" ht="12.75">
      <c r="C251" s="5" t="s">
        <v>36</v>
      </c>
      <c r="D251" s="5" t="s">
        <v>32</v>
      </c>
      <c r="E251" s="5" t="s">
        <v>34</v>
      </c>
      <c r="F251" s="5" t="s">
        <v>36</v>
      </c>
      <c r="G251" s="21">
        <v>0</v>
      </c>
      <c r="H251" s="21">
        <v>1</v>
      </c>
      <c r="I251" s="21">
        <v>2</v>
      </c>
      <c r="J251" s="21">
        <v>3</v>
      </c>
      <c r="K251" s="21">
        <v>4</v>
      </c>
      <c r="L251" s="21" t="s">
        <v>37</v>
      </c>
    </row>
    <row r="252" spans="1:12" ht="12.75">
      <c r="A252" t="s">
        <v>39</v>
      </c>
      <c r="B252" s="20" t="s">
        <v>5</v>
      </c>
      <c r="C252" s="16">
        <f>strengths!H$25</f>
        <v>1.0864864864864865</v>
      </c>
      <c r="D252" s="16">
        <f>strengths!M20</f>
        <v>0.870390064813858</v>
      </c>
      <c r="E252" s="16">
        <f>strengths!V24</f>
        <v>1.0720031323425856</v>
      </c>
      <c r="F252" s="17">
        <f>C252*D252*E252</f>
        <v>1.013758032669755</v>
      </c>
      <c r="G252" s="18">
        <f>100*POISSON(G251,$F252,FALSE)</f>
        <v>36.28528014262641</v>
      </c>
      <c r="H252" s="18">
        <f>100*POISSON(H251,$F252,FALSE)</f>
        <v>36.78449421225988</v>
      </c>
      <c r="I252" s="18">
        <f>100*POISSON(I251,$F252,FALSE)</f>
        <v>18.645288242686284</v>
      </c>
      <c r="J252" s="18">
        <f>100*POISSON(J251,$F252,FALSE)</f>
        <v>6.300603575822055</v>
      </c>
      <c r="K252" s="18">
        <f>100*POISSON(K251,$F252,FALSE)</f>
        <v>1.5968218714143472</v>
      </c>
      <c r="L252" s="18">
        <f>100-SUM(G252:K252)</f>
        <v>0.3875119551910302</v>
      </c>
    </row>
    <row r="254" ht="12.75">
      <c r="I254" s="1" t="s">
        <v>14</v>
      </c>
    </row>
    <row r="255" spans="7:12" ht="12.75">
      <c r="G255" s="21">
        <v>0</v>
      </c>
      <c r="H255" s="21">
        <v>1</v>
      </c>
      <c r="I255" s="21">
        <v>2</v>
      </c>
      <c r="J255" s="21">
        <v>3</v>
      </c>
      <c r="K255" s="21">
        <v>4</v>
      </c>
      <c r="L255" s="21" t="s">
        <v>37</v>
      </c>
    </row>
    <row r="256" spans="6:12" ht="12.75">
      <c r="F256" s="21">
        <v>0</v>
      </c>
      <c r="G256" s="22">
        <f>G248*G252/100</f>
        <v>14.41921645988826</v>
      </c>
      <c r="H256" s="23">
        <f>H248*G252/100</f>
        <v>13.306779100601684</v>
      </c>
      <c r="I256" s="23">
        <f>I248*G252/100</f>
        <v>6.140082941565811</v>
      </c>
      <c r="J256" s="23">
        <f>J248*G252/100</f>
        <v>1.8887925843052824</v>
      </c>
      <c r="K256" s="23">
        <f>K248*G252/100</f>
        <v>0.43576822908725066</v>
      </c>
      <c r="L256" s="23">
        <f>L248*G252/100</f>
        <v>0.09464082717812262</v>
      </c>
    </row>
    <row r="257" spans="6:12" ht="12.75">
      <c r="F257" s="21">
        <v>1</v>
      </c>
      <c r="G257" s="24">
        <f>G248*H252/100</f>
        <v>14.617596511015671</v>
      </c>
      <c r="H257" s="22">
        <f>H248*H252/100</f>
        <v>13.489854202196975</v>
      </c>
      <c r="I257" s="23">
        <f>I248*H252/100</f>
        <v>6.224558403270879</v>
      </c>
      <c r="J257" s="23">
        <f>J248*H252/100</f>
        <v>1.9147786543865453</v>
      </c>
      <c r="K257" s="23">
        <f>K248*H252/100</f>
        <v>0.4417635426194743</v>
      </c>
      <c r="L257" s="23">
        <f>L248*H252/100</f>
        <v>0.09594289877033187</v>
      </c>
    </row>
    <row r="258" spans="5:12" ht="12.75">
      <c r="E258" s="13" t="s">
        <v>5</v>
      </c>
      <c r="F258" s="21">
        <v>2</v>
      </c>
      <c r="G258" s="24">
        <f>G248*I252/100</f>
        <v>7.409352940683761</v>
      </c>
      <c r="H258" s="24">
        <f>H248*I252/100</f>
        <v>6.837724028510518</v>
      </c>
      <c r="I258" s="22">
        <f>I248*I252/100</f>
        <v>3.155098040568939</v>
      </c>
      <c r="J258" s="23">
        <f>J248*I252/100</f>
        <v>0.9705611208344727</v>
      </c>
      <c r="K258" s="23">
        <f>K248*I252/100</f>
        <v>0.22392066993556992</v>
      </c>
      <c r="L258" s="23">
        <f>L248*I252/100</f>
        <v>0.04863144215302255</v>
      </c>
    </row>
    <row r="259" spans="5:12" ht="12.75">
      <c r="E259" s="13" t="s">
        <v>46</v>
      </c>
      <c r="F259" s="21">
        <v>3</v>
      </c>
      <c r="G259" s="24">
        <f>G248*J252/100</f>
        <v>2.5037636868344784</v>
      </c>
      <c r="H259" s="24">
        <f>H248*J252/100</f>
        <v>2.3105992196938447</v>
      </c>
      <c r="I259" s="24">
        <f>I248*J252/100</f>
        <v>1.0661686608291223</v>
      </c>
      <c r="J259" s="22">
        <f>J248*J252/100</f>
        <v>0.32797137748096916</v>
      </c>
      <c r="K259" s="23">
        <f>K248*J252/100</f>
        <v>0.07566712594265898</v>
      </c>
      <c r="L259" s="23">
        <f>L248*J252/100</f>
        <v>0.016433505040980383</v>
      </c>
    </row>
    <row r="260" spans="6:12" ht="12.75">
      <c r="F260" s="21">
        <v>4</v>
      </c>
      <c r="G260" s="24">
        <f>G248*K252/100</f>
        <v>0.6345526373588233</v>
      </c>
      <c r="H260" s="24">
        <f>H248*K252/100</f>
        <v>0.5855971298112758</v>
      </c>
      <c r="I260" s="24">
        <f>I248*K252/100</f>
        <v>0.27020926102406956</v>
      </c>
      <c r="J260" s="24">
        <f>J248*K252/100</f>
        <v>0.08312090460177421</v>
      </c>
      <c r="K260" s="22">
        <f>K248*K252/100</f>
        <v>0.019177039183351133</v>
      </c>
      <c r="L260" s="23">
        <f>L248*K252/100</f>
        <v>0.004164899435053193</v>
      </c>
    </row>
    <row r="261" spans="6:12" ht="12.75">
      <c r="F261" s="21" t="s">
        <v>37</v>
      </c>
      <c r="G261" s="24">
        <f>G248*L252/100</f>
        <v>0.15399133590069453</v>
      </c>
      <c r="H261" s="24">
        <f>H248*L252/100</f>
        <v>0.14211095976937538</v>
      </c>
      <c r="I261" s="24">
        <f>I248*L252/100</f>
        <v>0.06557357518995956</v>
      </c>
      <c r="J261" s="24">
        <f>J248*L252/100</f>
        <v>0.02017153248968908</v>
      </c>
      <c r="K261" s="24">
        <f>K248*L252/100</f>
        <v>0.004653826504851959</v>
      </c>
      <c r="L261" s="22">
        <f>L248*L252/100</f>
        <v>0.0010107253364597037</v>
      </c>
    </row>
    <row r="262" ht="12.75">
      <c r="F262" s="5"/>
    </row>
    <row r="264" spans="8:10" ht="12.75">
      <c r="H264" s="7" t="s">
        <v>41</v>
      </c>
      <c r="I264" s="7"/>
      <c r="J264" s="25">
        <f>SUM(H256:L256)+SUM(I257:L257)+SUM(J258:L258)+SUM(K259:L259)+L260</f>
        <v>31.88248594512714</v>
      </c>
    </row>
    <row r="265" spans="8:10" ht="12.75">
      <c r="H265" s="9" t="s">
        <v>42</v>
      </c>
      <c r="I265" s="9"/>
      <c r="J265" s="26">
        <f>G256+H257+I258+J259+K260+L261</f>
        <v>31.412327844654953</v>
      </c>
    </row>
    <row r="266" spans="8:10" ht="12.75">
      <c r="H266" s="11" t="s">
        <v>43</v>
      </c>
      <c r="I266" s="11"/>
      <c r="J266" s="27">
        <f>G257+SUM(G258:H258)+SUM(G259:I259)+SUM(G260:J260)+SUM(G261:K261)</f>
        <v>36.70518621021791</v>
      </c>
    </row>
    <row r="268" spans="8:10" ht="12.75">
      <c r="H268" t="s">
        <v>44</v>
      </c>
      <c r="J268" t="s">
        <v>102</v>
      </c>
    </row>
    <row r="269" spans="8:11" ht="12.75">
      <c r="H269" t="s">
        <v>50</v>
      </c>
      <c r="J269" s="15">
        <f>MAX(G256:L261)</f>
        <v>14.617596511015671</v>
      </c>
      <c r="K269" s="15"/>
    </row>
  </sheetData>
  <mergeCells count="20">
    <mergeCell ref="G57:L57"/>
    <mergeCell ref="G61:L61"/>
    <mergeCell ref="G84:L84"/>
    <mergeCell ref="G88:L88"/>
    <mergeCell ref="G111:L111"/>
    <mergeCell ref="G115:L115"/>
    <mergeCell ref="G138:L138"/>
    <mergeCell ref="G142:L142"/>
    <mergeCell ref="G165:L165"/>
    <mergeCell ref="G169:L169"/>
    <mergeCell ref="G192:L192"/>
    <mergeCell ref="G196:L196"/>
    <mergeCell ref="G219:L219"/>
    <mergeCell ref="G223:L223"/>
    <mergeCell ref="G246:L246"/>
    <mergeCell ref="G250:L250"/>
    <mergeCell ref="G30:L30"/>
    <mergeCell ref="G34:L34"/>
    <mergeCell ref="G3:L3"/>
    <mergeCell ref="G7: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2">
      <selection activeCell="L31" sqref="L31"/>
    </sheetView>
  </sheetViews>
  <sheetFormatPr defaultColWidth="9.140625" defaultRowHeight="12.75"/>
  <cols>
    <col min="1" max="1" width="12.57421875" style="0" customWidth="1"/>
    <col min="4" max="4" width="4.57421875" style="0" customWidth="1"/>
    <col min="9" max="11" width="10.140625" style="0" customWidth="1"/>
    <col min="12" max="12" width="12.8515625" style="0" customWidth="1"/>
    <col min="13" max="13" width="12.00390625" style="0" customWidth="1"/>
    <col min="14" max="14" width="12.57421875" style="0" customWidth="1"/>
    <col min="15" max="15" width="11.00390625" style="0" customWidth="1"/>
    <col min="16" max="16" width="12.28125" style="0" customWidth="1"/>
    <col min="17" max="17" width="9.57421875" style="0" customWidth="1"/>
    <col min="18" max="18" width="10.421875" style="0" customWidth="1"/>
    <col min="22" max="23" width="10.140625" style="0" customWidth="1"/>
  </cols>
  <sheetData>
    <row r="1" spans="3:23" ht="15.75">
      <c r="C1" s="35"/>
      <c r="D1" s="35"/>
      <c r="E1" s="47" t="s">
        <v>77</v>
      </c>
      <c r="F1" s="47"/>
      <c r="G1" s="47"/>
      <c r="H1" s="47"/>
      <c r="I1" s="47"/>
      <c r="J1" s="47"/>
      <c r="K1" s="47"/>
      <c r="L1" s="47"/>
      <c r="M1" s="47"/>
      <c r="O1" s="47" t="s">
        <v>78</v>
      </c>
      <c r="P1" s="47"/>
      <c r="Q1" s="47"/>
      <c r="R1" s="47"/>
      <c r="S1" s="47"/>
      <c r="T1" s="47"/>
      <c r="U1" s="47"/>
      <c r="V1" s="47"/>
      <c r="W1" s="47"/>
    </row>
    <row r="2" spans="3:23" s="13" customFormat="1" ht="12.75">
      <c r="C2" s="32"/>
      <c r="D2" s="38"/>
      <c r="F2" s="32"/>
      <c r="H2" s="32"/>
      <c r="J2" s="13" t="s">
        <v>24</v>
      </c>
      <c r="K2" s="32" t="s">
        <v>25</v>
      </c>
      <c r="L2" s="13" t="s">
        <v>94</v>
      </c>
      <c r="M2" s="32" t="s">
        <v>94</v>
      </c>
      <c r="P2" s="32"/>
      <c r="R2" s="32"/>
      <c r="T2" s="13" t="s">
        <v>24</v>
      </c>
      <c r="U2" s="32" t="s">
        <v>25</v>
      </c>
      <c r="V2" s="13" t="s">
        <v>24</v>
      </c>
      <c r="W2" s="32" t="s">
        <v>25</v>
      </c>
    </row>
    <row r="3" spans="2:23" s="13" customFormat="1" ht="12.75">
      <c r="B3" s="13" t="s">
        <v>24</v>
      </c>
      <c r="C3" s="32" t="s">
        <v>25</v>
      </c>
      <c r="D3" s="38"/>
      <c r="E3" s="13" t="s">
        <v>20</v>
      </c>
      <c r="F3" s="32" t="s">
        <v>40</v>
      </c>
      <c r="G3" s="13" t="s">
        <v>28</v>
      </c>
      <c r="H3" s="32" t="s">
        <v>28</v>
      </c>
      <c r="I3" s="13" t="s">
        <v>26</v>
      </c>
      <c r="J3" s="13" t="s">
        <v>33</v>
      </c>
      <c r="K3" s="32" t="s">
        <v>26</v>
      </c>
      <c r="L3" s="13" t="s">
        <v>31</v>
      </c>
      <c r="M3" s="32" t="s">
        <v>95</v>
      </c>
      <c r="O3" s="13" t="s">
        <v>79</v>
      </c>
      <c r="P3" s="32" t="s">
        <v>21</v>
      </c>
      <c r="Q3" s="13" t="s">
        <v>28</v>
      </c>
      <c r="R3" s="32" t="s">
        <v>28</v>
      </c>
      <c r="S3" s="13" t="s">
        <v>27</v>
      </c>
      <c r="T3" s="13" t="s">
        <v>27</v>
      </c>
      <c r="U3" s="32" t="s">
        <v>27</v>
      </c>
      <c r="V3" s="13" t="s">
        <v>27</v>
      </c>
      <c r="W3" s="32" t="s">
        <v>27</v>
      </c>
    </row>
    <row r="4" spans="2:23" s="13" customFormat="1" ht="12.75">
      <c r="B4" s="13" t="s">
        <v>23</v>
      </c>
      <c r="C4" s="32" t="s">
        <v>23</v>
      </c>
      <c r="D4" s="38"/>
      <c r="E4" s="13" t="s">
        <v>76</v>
      </c>
      <c r="F4" s="32" t="s">
        <v>76</v>
      </c>
      <c r="G4" s="13" t="s">
        <v>29</v>
      </c>
      <c r="H4" s="32" t="s">
        <v>30</v>
      </c>
      <c r="I4" s="13" t="s">
        <v>22</v>
      </c>
      <c r="J4" s="13" t="s">
        <v>32</v>
      </c>
      <c r="K4" s="32" t="s">
        <v>32</v>
      </c>
      <c r="L4" s="13" t="s">
        <v>32</v>
      </c>
      <c r="M4" s="32" t="s">
        <v>32</v>
      </c>
      <c r="O4" s="13" t="s">
        <v>80</v>
      </c>
      <c r="P4" s="32" t="s">
        <v>80</v>
      </c>
      <c r="Q4" s="13" t="s">
        <v>81</v>
      </c>
      <c r="R4" s="32" t="s">
        <v>82</v>
      </c>
      <c r="S4" s="13" t="s">
        <v>22</v>
      </c>
      <c r="T4" s="13" t="s">
        <v>34</v>
      </c>
      <c r="U4" s="32" t="s">
        <v>34</v>
      </c>
      <c r="V4" s="13" t="s">
        <v>34</v>
      </c>
      <c r="W4" s="32" t="s">
        <v>34</v>
      </c>
    </row>
    <row r="5" spans="1:24" ht="12.75">
      <c r="A5" s="1" t="s">
        <v>9</v>
      </c>
      <c r="B5">
        <v>18</v>
      </c>
      <c r="C5" s="31">
        <v>19</v>
      </c>
      <c r="D5" s="35"/>
      <c r="E5">
        <v>44</v>
      </c>
      <c r="F5" s="31">
        <v>35</v>
      </c>
      <c r="G5" s="3">
        <f>E5/B5</f>
        <v>2.4444444444444446</v>
      </c>
      <c r="H5" s="36">
        <f>F5/C5</f>
        <v>1.8421052631578947</v>
      </c>
      <c r="I5" s="3">
        <f>G5/H5</f>
        <v>1.3269841269841272</v>
      </c>
      <c r="J5" s="3">
        <f>G5/$G$25</f>
        <v>1.4611380362591995</v>
      </c>
      <c r="K5" s="36">
        <f>H5/$H$25</f>
        <v>1.6954700183294056</v>
      </c>
      <c r="L5" s="3">
        <f>((1-$K$31)*G5+$K$31*H5)/((1-$K$31)*$G$25+$K$31*$H$25)</f>
        <v>1.5179284064549166</v>
      </c>
      <c r="M5" s="36">
        <f>((1-$K$31)*H5+$K$31*G5)/((1-$K$31)*$H$25+$K$31*$G$25)</f>
        <v>1.5944016414423445</v>
      </c>
      <c r="N5" s="1" t="s">
        <v>9</v>
      </c>
      <c r="O5">
        <v>15</v>
      </c>
      <c r="P5" s="31">
        <v>26</v>
      </c>
      <c r="Q5" s="3">
        <f>O5/B5</f>
        <v>0.8333333333333334</v>
      </c>
      <c r="R5" s="36">
        <f>P5/C5</f>
        <v>1.368421052631579</v>
      </c>
      <c r="S5" s="3">
        <f>R5/Q5</f>
        <v>1.6421052631578947</v>
      </c>
      <c r="T5" s="3">
        <f>Q5/$Q$25</f>
        <v>0.7669983416252073</v>
      </c>
      <c r="U5" s="36">
        <f>R5/$R$25</f>
        <v>0.8179576566618485</v>
      </c>
      <c r="V5" s="3">
        <f>((1-$K$31)*Q5+$K$31*R5)/((1-$K$31)*$Q$25+$K$31*$R$25)</f>
        <v>0.7889773101489606</v>
      </c>
      <c r="W5" s="36">
        <f>((1-$K$31)*R5+$K$31*Q5)/((1-$K$31)*$R$25+$K$31*$Q$25)</f>
        <v>0.8056076635440333</v>
      </c>
      <c r="X5" s="3"/>
    </row>
    <row r="6" spans="1:24" ht="12.75">
      <c r="A6" s="1" t="s">
        <v>0</v>
      </c>
      <c r="B6">
        <v>18</v>
      </c>
      <c r="C6" s="31">
        <v>19</v>
      </c>
      <c r="D6" s="35"/>
      <c r="E6">
        <v>29</v>
      </c>
      <c r="F6" s="31">
        <v>23</v>
      </c>
      <c r="G6" s="3">
        <f aca="true" t="shared" si="0" ref="G6:G25">E6/B6</f>
        <v>1.6111111111111112</v>
      </c>
      <c r="H6" s="36">
        <f aca="true" t="shared" si="1" ref="H6:H25">F6/C6</f>
        <v>1.2105263157894737</v>
      </c>
      <c r="I6" s="3">
        <f aca="true" t="shared" si="2" ref="I6:I25">G6/H6</f>
        <v>1.3309178743961354</v>
      </c>
      <c r="J6" s="3">
        <f aca="true" t="shared" si="3" ref="J6:J24">G6/$G$25</f>
        <v>0.9630227966253815</v>
      </c>
      <c r="K6" s="36">
        <f aca="true" t="shared" si="4" ref="K6:K24">H6/$H$25</f>
        <v>1.1141660120450378</v>
      </c>
      <c r="L6" s="3">
        <f aca="true" t="shared" si="5" ref="L6:L24">((1-$K$31)*G6+$K$31*H6)/((1-$K$31)*$G$25+$K$31*$H$25)</f>
        <v>0.999652364132226</v>
      </c>
      <c r="M6" s="36">
        <f aca="true" t="shared" si="6" ref="M6:M24">((1-$K$31)*H6+$K$31*G6)/((1-$K$31)*$H$25+$K$31*$G$25)</f>
        <v>1.0489773027403924</v>
      </c>
      <c r="N6" s="1" t="s">
        <v>0</v>
      </c>
      <c r="O6">
        <v>15</v>
      </c>
      <c r="P6" s="31">
        <v>23</v>
      </c>
      <c r="Q6" s="3">
        <f>O6/B6</f>
        <v>0.8333333333333334</v>
      </c>
      <c r="R6" s="36">
        <f>P6/C6</f>
        <v>1.2105263157894737</v>
      </c>
      <c r="S6" s="3">
        <f aca="true" t="shared" si="7" ref="S6:S25">R6/Q6</f>
        <v>1.4526315789473683</v>
      </c>
      <c r="T6" s="3">
        <f aca="true" t="shared" si="8" ref="T6:T24">Q6/$Q$25</f>
        <v>0.7669983416252073</v>
      </c>
      <c r="U6" s="36">
        <f aca="true" t="shared" si="9" ref="U6:U24">R6/$R$25</f>
        <v>0.7235779270470198</v>
      </c>
      <c r="V6" s="3">
        <f aca="true" t="shared" si="10" ref="V6:V25">((1-$K$31)*Q6+$K$31*R6)/((1-$K$31)*$Q$25+$K$31*$R$25)</f>
        <v>0.7482709328165117</v>
      </c>
      <c r="W6" s="36">
        <f aca="true" t="shared" si="11" ref="W6:W25">((1-$K$31)*R6+$K$31*Q6)/((1-$K$31)*$R$25+$K$31*$Q$25)</f>
        <v>0.7341008671773517</v>
      </c>
      <c r="X6" s="3"/>
    </row>
    <row r="7" spans="1:24" ht="12.75">
      <c r="A7" s="1" t="s">
        <v>17</v>
      </c>
      <c r="B7">
        <v>19</v>
      </c>
      <c r="C7" s="31">
        <v>18</v>
      </c>
      <c r="D7" s="35"/>
      <c r="E7">
        <v>19</v>
      </c>
      <c r="F7" s="31">
        <v>18</v>
      </c>
      <c r="G7" s="3">
        <f t="shared" si="0"/>
        <v>1</v>
      </c>
      <c r="H7" s="36">
        <f t="shared" si="1"/>
        <v>1</v>
      </c>
      <c r="I7" s="3">
        <f t="shared" si="2"/>
        <v>1</v>
      </c>
      <c r="J7" s="3">
        <f t="shared" si="3"/>
        <v>0.5977382875605816</v>
      </c>
      <c r="K7" s="36">
        <f t="shared" si="4"/>
        <v>0.9203980099502488</v>
      </c>
      <c r="L7" s="3">
        <f t="shared" si="5"/>
        <v>0.6759348910283345</v>
      </c>
      <c r="M7" s="36">
        <f t="shared" si="6"/>
        <v>0.7812335043601276</v>
      </c>
      <c r="N7" s="1" t="s">
        <v>17</v>
      </c>
      <c r="O7">
        <v>13</v>
      </c>
      <c r="P7" s="31">
        <v>32</v>
      </c>
      <c r="Q7" s="3">
        <f>O7/B7</f>
        <v>0.6842105263157895</v>
      </c>
      <c r="R7" s="36">
        <f>P7/C7</f>
        <v>1.7777777777777777</v>
      </c>
      <c r="S7" s="3">
        <f t="shared" si="7"/>
        <v>2.598290598290598</v>
      </c>
      <c r="T7" s="3">
        <f t="shared" si="8"/>
        <v>0.6297460068080649</v>
      </c>
      <c r="U7" s="36">
        <f t="shared" si="9"/>
        <v>1.062645844552145</v>
      </c>
      <c r="V7" s="3">
        <f t="shared" si="10"/>
        <v>0.8164575413111017</v>
      </c>
      <c r="W7" s="36">
        <f t="shared" si="11"/>
        <v>0.9577325423816091</v>
      </c>
      <c r="X7" s="3"/>
    </row>
    <row r="8" spans="1:24" ht="12.75">
      <c r="A8" s="1" t="s">
        <v>2</v>
      </c>
      <c r="B8">
        <v>19</v>
      </c>
      <c r="C8" s="31">
        <v>18</v>
      </c>
      <c r="D8" s="35"/>
      <c r="E8">
        <v>28</v>
      </c>
      <c r="F8" s="31">
        <v>12</v>
      </c>
      <c r="G8" s="3">
        <f t="shared" si="0"/>
        <v>1.4736842105263157</v>
      </c>
      <c r="H8" s="36">
        <f t="shared" si="1"/>
        <v>0.6666666666666666</v>
      </c>
      <c r="I8" s="3">
        <f t="shared" si="2"/>
        <v>2.210526315789474</v>
      </c>
      <c r="J8" s="3">
        <f t="shared" si="3"/>
        <v>0.8808774764050675</v>
      </c>
      <c r="K8" s="36">
        <f t="shared" si="4"/>
        <v>0.6135986733001658</v>
      </c>
      <c r="L8" s="3">
        <f t="shared" si="5"/>
        <v>0.8161024421152627</v>
      </c>
      <c r="M8" s="36">
        <f t="shared" si="6"/>
        <v>0.7288771537170453</v>
      </c>
      <c r="N8" s="1" t="s">
        <v>2</v>
      </c>
      <c r="O8">
        <v>18</v>
      </c>
      <c r="P8" s="31">
        <v>37</v>
      </c>
      <c r="Q8" s="3">
        <f>O8/B8</f>
        <v>0.9473684210526315</v>
      </c>
      <c r="R8" s="36">
        <f>P8/C8</f>
        <v>2.0555555555555554</v>
      </c>
      <c r="S8" s="3">
        <f t="shared" si="7"/>
        <v>2.169753086419753</v>
      </c>
      <c r="T8" s="3">
        <f t="shared" si="8"/>
        <v>0.8719560094265514</v>
      </c>
      <c r="U8" s="36">
        <f t="shared" si="9"/>
        <v>1.2286842577634176</v>
      </c>
      <c r="V8" s="3">
        <f t="shared" si="10"/>
        <v>1.025814414628662</v>
      </c>
      <c r="W8" s="36">
        <f t="shared" si="11"/>
        <v>1.1422311449473839</v>
      </c>
      <c r="X8" s="3"/>
    </row>
    <row r="9" spans="1:24" ht="12.75">
      <c r="A9" s="1" t="s">
        <v>4</v>
      </c>
      <c r="B9">
        <v>18</v>
      </c>
      <c r="C9" s="31">
        <v>19</v>
      </c>
      <c r="D9" s="35"/>
      <c r="E9">
        <v>24</v>
      </c>
      <c r="F9" s="31">
        <v>16</v>
      </c>
      <c r="G9" s="3">
        <f t="shared" si="0"/>
        <v>1.3333333333333333</v>
      </c>
      <c r="H9" s="36">
        <f t="shared" si="1"/>
        <v>0.8421052631578947</v>
      </c>
      <c r="I9" s="3">
        <f t="shared" si="2"/>
        <v>1.5833333333333333</v>
      </c>
      <c r="J9" s="3">
        <f t="shared" si="3"/>
        <v>0.7969843834141087</v>
      </c>
      <c r="K9" s="36">
        <f t="shared" si="4"/>
        <v>0.7750720083791568</v>
      </c>
      <c r="L9" s="3">
        <f t="shared" si="5"/>
        <v>0.7916739179833615</v>
      </c>
      <c r="M9" s="36">
        <f t="shared" si="6"/>
        <v>0.7845229085890123</v>
      </c>
      <c r="N9" s="1" t="s">
        <v>4</v>
      </c>
      <c r="O9">
        <v>30</v>
      </c>
      <c r="P9" s="31">
        <v>36</v>
      </c>
      <c r="Q9" s="3">
        <f>O9/B9</f>
        <v>1.6666666666666667</v>
      </c>
      <c r="R9" s="36">
        <f>P9/C9</f>
        <v>1.894736842105263</v>
      </c>
      <c r="S9" s="3">
        <f t="shared" si="7"/>
        <v>1.1368421052631579</v>
      </c>
      <c r="T9" s="3">
        <f t="shared" si="8"/>
        <v>1.5339966832504146</v>
      </c>
      <c r="U9" s="36">
        <f t="shared" si="9"/>
        <v>1.132556755377944</v>
      </c>
      <c r="V9" s="3">
        <f t="shared" si="10"/>
        <v>1.3608539411915275</v>
      </c>
      <c r="W9" s="36">
        <f t="shared" si="11"/>
        <v>1.2298457464657642</v>
      </c>
      <c r="X9" s="3"/>
    </row>
    <row r="10" spans="1:24" ht="12.75">
      <c r="A10" s="1" t="s">
        <v>13</v>
      </c>
      <c r="B10">
        <v>18</v>
      </c>
      <c r="C10" s="31">
        <v>19</v>
      </c>
      <c r="D10" s="35"/>
      <c r="E10">
        <v>21</v>
      </c>
      <c r="F10" s="31">
        <v>17</v>
      </c>
      <c r="G10" s="3">
        <f t="shared" si="0"/>
        <v>1.1666666666666667</v>
      </c>
      <c r="H10" s="36">
        <f t="shared" si="1"/>
        <v>0.8947368421052632</v>
      </c>
      <c r="I10" s="3">
        <f t="shared" si="2"/>
        <v>1.303921568627451</v>
      </c>
      <c r="J10" s="3">
        <f t="shared" si="3"/>
        <v>0.6973613354873452</v>
      </c>
      <c r="K10" s="36">
        <f t="shared" si="4"/>
        <v>0.8235140089028542</v>
      </c>
      <c r="L10" s="3">
        <f t="shared" si="5"/>
        <v>0.7279344436100755</v>
      </c>
      <c r="M10" s="36">
        <f t="shared" si="6"/>
        <v>0.7691038262661152</v>
      </c>
      <c r="N10" s="1" t="s">
        <v>13</v>
      </c>
      <c r="O10">
        <v>28</v>
      </c>
      <c r="P10" s="31">
        <v>52</v>
      </c>
      <c r="Q10" s="3">
        <f>O10/B10</f>
        <v>1.5555555555555556</v>
      </c>
      <c r="R10" s="36">
        <f>P10/C10</f>
        <v>2.736842105263158</v>
      </c>
      <c r="S10" s="3">
        <f t="shared" si="7"/>
        <v>1.7593984962406015</v>
      </c>
      <c r="T10" s="3">
        <f t="shared" si="8"/>
        <v>1.4317302377003869</v>
      </c>
      <c r="U10" s="36">
        <f t="shared" si="9"/>
        <v>1.635915313323697</v>
      </c>
      <c r="V10" s="3">
        <f t="shared" si="10"/>
        <v>1.5197961260844448</v>
      </c>
      <c r="W10" s="36">
        <f t="shared" si="11"/>
        <v>1.5864310477503611</v>
      </c>
      <c r="X10" s="3"/>
    </row>
    <row r="11" spans="1:24" ht="12.75">
      <c r="A11" s="1" t="s">
        <v>6</v>
      </c>
      <c r="B11">
        <v>18</v>
      </c>
      <c r="C11" s="31">
        <v>19</v>
      </c>
      <c r="D11" s="35"/>
      <c r="E11">
        <v>60</v>
      </c>
      <c r="F11" s="31">
        <v>35</v>
      </c>
      <c r="G11" s="3">
        <f t="shared" si="0"/>
        <v>3.3333333333333335</v>
      </c>
      <c r="H11" s="36">
        <f t="shared" si="1"/>
        <v>1.8421052631578947</v>
      </c>
      <c r="I11" s="3">
        <f t="shared" si="2"/>
        <v>1.8095238095238098</v>
      </c>
      <c r="J11" s="3">
        <f t="shared" si="3"/>
        <v>1.992460958535272</v>
      </c>
      <c r="K11" s="36">
        <f t="shared" si="4"/>
        <v>1.6954700183294056</v>
      </c>
      <c r="L11" s="3">
        <f t="shared" si="5"/>
        <v>1.9204851860006804</v>
      </c>
      <c r="M11" s="36">
        <f t="shared" si="6"/>
        <v>1.823563469387982</v>
      </c>
      <c r="N11" s="1" t="s">
        <v>6</v>
      </c>
      <c r="O11">
        <v>14</v>
      </c>
      <c r="P11" s="31">
        <v>18</v>
      </c>
      <c r="Q11" s="3">
        <f>O11/B11</f>
        <v>0.7777777777777778</v>
      </c>
      <c r="R11" s="36">
        <f>P11/C11</f>
        <v>0.9473684210526315</v>
      </c>
      <c r="S11" s="3">
        <f t="shared" si="7"/>
        <v>1.2180451127819547</v>
      </c>
      <c r="T11" s="3">
        <f t="shared" si="8"/>
        <v>0.7158651188501934</v>
      </c>
      <c r="U11" s="36">
        <f t="shared" si="9"/>
        <v>0.566278377688972</v>
      </c>
      <c r="V11" s="3">
        <f t="shared" si="10"/>
        <v>0.6513477234890257</v>
      </c>
      <c r="W11" s="36">
        <f t="shared" si="11"/>
        <v>0.6025307335640293</v>
      </c>
      <c r="X11" s="3"/>
    </row>
    <row r="12" spans="1:24" ht="12.75">
      <c r="A12" s="1" t="s">
        <v>8</v>
      </c>
      <c r="B12">
        <v>18</v>
      </c>
      <c r="C12" s="31">
        <v>19</v>
      </c>
      <c r="D12" s="35"/>
      <c r="E12">
        <v>34</v>
      </c>
      <c r="F12" s="31">
        <v>25</v>
      </c>
      <c r="G12" s="3">
        <f t="shared" si="0"/>
        <v>1.8888888888888888</v>
      </c>
      <c r="H12" s="36">
        <f t="shared" si="1"/>
        <v>1.3157894736842106</v>
      </c>
      <c r="I12" s="3">
        <f t="shared" si="2"/>
        <v>1.4355555555555555</v>
      </c>
      <c r="J12" s="3">
        <f t="shared" si="3"/>
        <v>1.1290612098366541</v>
      </c>
      <c r="K12" s="36">
        <f t="shared" si="4"/>
        <v>1.2110500130924327</v>
      </c>
      <c r="L12" s="3">
        <f t="shared" si="5"/>
        <v>1.1489312013233666</v>
      </c>
      <c r="M12" s="36">
        <f t="shared" si="6"/>
        <v>1.1756878948072236</v>
      </c>
      <c r="N12" s="1" t="s">
        <v>8</v>
      </c>
      <c r="O12">
        <v>21</v>
      </c>
      <c r="P12" s="31">
        <v>28</v>
      </c>
      <c r="Q12" s="3">
        <f>O12/B12</f>
        <v>1.1666666666666667</v>
      </c>
      <c r="R12" s="36">
        <f>P12/C12</f>
        <v>1.4736842105263157</v>
      </c>
      <c r="S12" s="3">
        <f t="shared" si="7"/>
        <v>1.263157894736842</v>
      </c>
      <c r="T12" s="3">
        <f t="shared" si="8"/>
        <v>1.0737976782752903</v>
      </c>
      <c r="U12" s="36">
        <f t="shared" si="9"/>
        <v>0.8808774764050675</v>
      </c>
      <c r="V12" s="3">
        <f t="shared" si="10"/>
        <v>0.9905903776776881</v>
      </c>
      <c r="W12" s="36">
        <f t="shared" si="11"/>
        <v>0.9276316991349379</v>
      </c>
      <c r="X12" s="3"/>
    </row>
    <row r="13" spans="1:24" ht="12.75">
      <c r="A13" s="1" t="s">
        <v>11</v>
      </c>
      <c r="B13">
        <v>19</v>
      </c>
      <c r="C13" s="31">
        <v>18</v>
      </c>
      <c r="D13" s="35"/>
      <c r="E13">
        <v>27</v>
      </c>
      <c r="F13" s="31">
        <v>12</v>
      </c>
      <c r="G13" s="3">
        <f t="shared" si="0"/>
        <v>1.4210526315789473</v>
      </c>
      <c r="H13" s="36">
        <f t="shared" si="1"/>
        <v>0.6666666666666666</v>
      </c>
      <c r="I13" s="3">
        <f t="shared" si="2"/>
        <v>2.1315789473684212</v>
      </c>
      <c r="J13" s="3">
        <f t="shared" si="3"/>
        <v>0.849417566533458</v>
      </c>
      <c r="K13" s="36">
        <f t="shared" si="4"/>
        <v>0.6135986733001658</v>
      </c>
      <c r="L13" s="3">
        <f t="shared" si="5"/>
        <v>0.7922668433263688</v>
      </c>
      <c r="M13" s="36">
        <f t="shared" si="6"/>
        <v>0.7153083612728959</v>
      </c>
      <c r="N13" s="1" t="s">
        <v>11</v>
      </c>
      <c r="O13">
        <v>15</v>
      </c>
      <c r="P13" s="31">
        <v>27</v>
      </c>
      <c r="Q13" s="3">
        <f>O13/B13</f>
        <v>0.7894736842105263</v>
      </c>
      <c r="R13" s="36">
        <f>P13/C13</f>
        <v>1.5</v>
      </c>
      <c r="S13" s="3">
        <f t="shared" si="7"/>
        <v>1.9</v>
      </c>
      <c r="T13" s="3">
        <f t="shared" si="8"/>
        <v>0.7266300078554595</v>
      </c>
      <c r="U13" s="36">
        <f t="shared" si="9"/>
        <v>0.8966074313408724</v>
      </c>
      <c r="V13" s="3">
        <f t="shared" si="10"/>
        <v>0.7999419909119095</v>
      </c>
      <c r="W13" s="36">
        <f t="shared" si="11"/>
        <v>0.8554133923566475</v>
      </c>
      <c r="X13" s="3"/>
    </row>
    <row r="14" spans="1:24" ht="12.75">
      <c r="A14" s="1" t="s">
        <v>7</v>
      </c>
      <c r="B14">
        <v>18</v>
      </c>
      <c r="C14" s="31">
        <v>19</v>
      </c>
      <c r="D14" s="35"/>
      <c r="E14">
        <v>22</v>
      </c>
      <c r="F14" s="31">
        <v>12</v>
      </c>
      <c r="G14" s="3">
        <f t="shared" si="0"/>
        <v>1.2222222222222223</v>
      </c>
      <c r="H14" s="36">
        <f t="shared" si="1"/>
        <v>0.631578947368421</v>
      </c>
      <c r="I14" s="3">
        <f t="shared" si="2"/>
        <v>1.9351851851851853</v>
      </c>
      <c r="J14" s="3">
        <f t="shared" si="3"/>
        <v>0.7305690181295997</v>
      </c>
      <c r="K14" s="36">
        <f t="shared" si="4"/>
        <v>0.5813040062843676</v>
      </c>
      <c r="L14" s="3">
        <f t="shared" si="5"/>
        <v>0.6943946333739621</v>
      </c>
      <c r="M14" s="36">
        <f t="shared" si="6"/>
        <v>0.6456826384281686</v>
      </c>
      <c r="N14" s="1" t="s">
        <v>7</v>
      </c>
      <c r="O14">
        <v>29</v>
      </c>
      <c r="P14" s="31">
        <v>46</v>
      </c>
      <c r="Q14" s="3">
        <f>O14/B14</f>
        <v>1.6111111111111112</v>
      </c>
      <c r="R14" s="36">
        <f>P14/C14</f>
        <v>2.4210526315789473</v>
      </c>
      <c r="S14" s="3">
        <f t="shared" si="7"/>
        <v>1.5027223230490017</v>
      </c>
      <c r="T14" s="3">
        <f t="shared" si="8"/>
        <v>1.4828634604754007</v>
      </c>
      <c r="U14" s="36">
        <f t="shared" si="9"/>
        <v>1.4471558540940397</v>
      </c>
      <c r="V14" s="3">
        <f t="shared" si="10"/>
        <v>1.4674626185262853</v>
      </c>
      <c r="W14" s="36">
        <f t="shared" si="11"/>
        <v>1.4558095946858505</v>
      </c>
      <c r="X14" s="3"/>
    </row>
    <row r="15" spans="1:24" ht="12.75">
      <c r="A15" s="1" t="s">
        <v>19</v>
      </c>
      <c r="B15">
        <v>19</v>
      </c>
      <c r="C15" s="31">
        <v>18</v>
      </c>
      <c r="D15" s="35"/>
      <c r="E15">
        <v>43</v>
      </c>
      <c r="F15" s="31">
        <v>18</v>
      </c>
      <c r="G15" s="3">
        <f t="shared" si="0"/>
        <v>2.263157894736842</v>
      </c>
      <c r="H15" s="36">
        <f t="shared" si="1"/>
        <v>1</v>
      </c>
      <c r="I15" s="3">
        <f t="shared" si="2"/>
        <v>2.263157894736842</v>
      </c>
      <c r="J15" s="3">
        <f t="shared" si="3"/>
        <v>1.352776124479211</v>
      </c>
      <c r="K15" s="36">
        <f t="shared" si="4"/>
        <v>0.9203980099502488</v>
      </c>
      <c r="L15" s="3">
        <f t="shared" si="5"/>
        <v>1.247989261961788</v>
      </c>
      <c r="M15" s="36">
        <f t="shared" si="6"/>
        <v>1.1068845230197175</v>
      </c>
      <c r="N15" s="1" t="s">
        <v>19</v>
      </c>
      <c r="O15">
        <v>15</v>
      </c>
      <c r="P15" s="31">
        <v>20</v>
      </c>
      <c r="Q15" s="3">
        <f>O15/B15</f>
        <v>0.7894736842105263</v>
      </c>
      <c r="R15" s="36">
        <f>P15/C15</f>
        <v>1.1111111111111112</v>
      </c>
      <c r="S15" s="3">
        <f t="shared" si="7"/>
        <v>1.4074074074074074</v>
      </c>
      <c r="T15" s="3">
        <f t="shared" si="8"/>
        <v>0.7266300078554595</v>
      </c>
      <c r="U15" s="36">
        <f t="shared" si="9"/>
        <v>0.6641536528450906</v>
      </c>
      <c r="V15" s="3">
        <f t="shared" si="10"/>
        <v>0.6996836911856933</v>
      </c>
      <c r="W15" s="36">
        <f t="shared" si="11"/>
        <v>0.6792948013053759</v>
      </c>
      <c r="X15" s="3"/>
    </row>
    <row r="16" spans="1:24" ht="12.75">
      <c r="A16" s="1" t="s">
        <v>3</v>
      </c>
      <c r="B16">
        <v>19</v>
      </c>
      <c r="C16" s="31">
        <v>18</v>
      </c>
      <c r="D16" s="35"/>
      <c r="E16">
        <v>41</v>
      </c>
      <c r="F16" s="31">
        <v>31</v>
      </c>
      <c r="G16" s="3">
        <f t="shared" si="0"/>
        <v>2.1578947368421053</v>
      </c>
      <c r="H16" s="36">
        <f t="shared" si="1"/>
        <v>1.7222222222222223</v>
      </c>
      <c r="I16" s="3">
        <f t="shared" si="2"/>
        <v>1.2529711375212225</v>
      </c>
      <c r="J16" s="3">
        <f t="shared" si="3"/>
        <v>1.2898563047359919</v>
      </c>
      <c r="K16" s="36">
        <f t="shared" si="4"/>
        <v>1.5851299060254285</v>
      </c>
      <c r="L16" s="3">
        <f t="shared" si="5"/>
        <v>1.3614158800790868</v>
      </c>
      <c r="M16" s="36">
        <f t="shared" si="6"/>
        <v>1.4577771505190136</v>
      </c>
      <c r="N16" s="1" t="s">
        <v>3</v>
      </c>
      <c r="O16">
        <v>20</v>
      </c>
      <c r="P16" s="31">
        <v>24</v>
      </c>
      <c r="Q16" s="3">
        <f>O16/B16</f>
        <v>1.0526315789473684</v>
      </c>
      <c r="R16" s="36">
        <f>P16/C16</f>
        <v>1.3333333333333333</v>
      </c>
      <c r="S16" s="3">
        <f t="shared" si="7"/>
        <v>1.2666666666666666</v>
      </c>
      <c r="T16" s="3">
        <f t="shared" si="8"/>
        <v>0.968840010473946</v>
      </c>
      <c r="U16" s="36">
        <f t="shared" si="9"/>
        <v>0.7969843834141087</v>
      </c>
      <c r="V16" s="3">
        <f t="shared" si="10"/>
        <v>0.8947179502566514</v>
      </c>
      <c r="W16" s="36">
        <f t="shared" si="11"/>
        <v>0.8386336051495406</v>
      </c>
      <c r="X16" s="3"/>
    </row>
    <row r="17" spans="1:24" ht="12.75">
      <c r="A17" s="1" t="s">
        <v>16</v>
      </c>
      <c r="B17">
        <v>18</v>
      </c>
      <c r="C17" s="31">
        <v>19</v>
      </c>
      <c r="D17" s="35"/>
      <c r="E17">
        <v>48</v>
      </c>
      <c r="F17" s="31">
        <v>34</v>
      </c>
      <c r="G17" s="3">
        <f t="shared" si="0"/>
        <v>2.6666666666666665</v>
      </c>
      <c r="H17" s="36">
        <f t="shared" si="1"/>
        <v>1.7894736842105263</v>
      </c>
      <c r="I17" s="3">
        <f t="shared" si="2"/>
        <v>1.4901960784313724</v>
      </c>
      <c r="J17" s="3">
        <f t="shared" si="3"/>
        <v>1.5939687668282174</v>
      </c>
      <c r="K17" s="36">
        <f t="shared" si="4"/>
        <v>1.6470280178057084</v>
      </c>
      <c r="L17" s="3">
        <f t="shared" si="5"/>
        <v>1.6068276795498124</v>
      </c>
      <c r="M17" s="36">
        <f t="shared" si="6"/>
        <v>1.6241433380118444</v>
      </c>
      <c r="N17" s="1" t="s">
        <v>16</v>
      </c>
      <c r="O17">
        <v>12</v>
      </c>
      <c r="P17" s="31">
        <v>16</v>
      </c>
      <c r="Q17" s="3">
        <f>O17/B17</f>
        <v>0.6666666666666666</v>
      </c>
      <c r="R17" s="36">
        <f>P17/C17</f>
        <v>0.8421052631578947</v>
      </c>
      <c r="S17" s="3">
        <f t="shared" si="7"/>
        <v>1.263157894736842</v>
      </c>
      <c r="T17" s="3">
        <f t="shared" si="8"/>
        <v>0.6135986733001658</v>
      </c>
      <c r="U17" s="36">
        <f t="shared" si="9"/>
        <v>0.5033585579457529</v>
      </c>
      <c r="V17" s="3">
        <f t="shared" si="10"/>
        <v>0.5660516443872503</v>
      </c>
      <c r="W17" s="36">
        <f t="shared" si="11"/>
        <v>0.5300752566485359</v>
      </c>
      <c r="X17" s="3"/>
    </row>
    <row r="18" spans="1:24" ht="12.75">
      <c r="A18" s="1" t="s">
        <v>10</v>
      </c>
      <c r="B18">
        <v>19</v>
      </c>
      <c r="C18" s="31">
        <v>18</v>
      </c>
      <c r="D18" s="35"/>
      <c r="E18">
        <v>24</v>
      </c>
      <c r="F18" s="31">
        <v>10</v>
      </c>
      <c r="G18" s="3">
        <f t="shared" si="0"/>
        <v>1.263157894736842</v>
      </c>
      <c r="H18" s="36">
        <f t="shared" si="1"/>
        <v>0.5555555555555556</v>
      </c>
      <c r="I18" s="3">
        <f t="shared" si="2"/>
        <v>2.2736842105263158</v>
      </c>
      <c r="J18" s="3">
        <f t="shared" si="3"/>
        <v>0.7550378369186294</v>
      </c>
      <c r="K18" s="36">
        <f t="shared" si="4"/>
        <v>0.5113322277501382</v>
      </c>
      <c r="L18" s="3">
        <f t="shared" si="5"/>
        <v>0.6959757676219815</v>
      </c>
      <c r="M18" s="36">
        <f t="shared" si="6"/>
        <v>0.6164434897269709</v>
      </c>
      <c r="N18" s="1" t="s">
        <v>10</v>
      </c>
      <c r="O18">
        <v>32</v>
      </c>
      <c r="P18" s="31">
        <v>33</v>
      </c>
      <c r="Q18" s="3">
        <f>O18/B18</f>
        <v>1.6842105263157894</v>
      </c>
      <c r="R18" s="36">
        <f>P18/C18</f>
        <v>1.8333333333333333</v>
      </c>
      <c r="S18" s="3">
        <f t="shared" si="7"/>
        <v>1.0885416666666667</v>
      </c>
      <c r="T18" s="3">
        <f t="shared" si="8"/>
        <v>1.5501440167583136</v>
      </c>
      <c r="U18" s="36">
        <f t="shared" si="9"/>
        <v>1.0958535271943994</v>
      </c>
      <c r="V18" s="3">
        <f t="shared" si="10"/>
        <v>1.3542066034789895</v>
      </c>
      <c r="W18" s="36">
        <f t="shared" si="11"/>
        <v>1.2059508551425695</v>
      </c>
      <c r="X18" s="3"/>
    </row>
    <row r="19" spans="1:24" ht="12.75">
      <c r="A19" s="1" t="s">
        <v>12</v>
      </c>
      <c r="B19">
        <v>19</v>
      </c>
      <c r="C19" s="31">
        <v>18</v>
      </c>
      <c r="D19" s="35"/>
      <c r="E19">
        <v>24</v>
      </c>
      <c r="F19" s="31">
        <v>10</v>
      </c>
      <c r="G19" s="3">
        <f t="shared" si="0"/>
        <v>1.263157894736842</v>
      </c>
      <c r="H19" s="36">
        <f t="shared" si="1"/>
        <v>0.5555555555555556</v>
      </c>
      <c r="I19" s="3">
        <f t="shared" si="2"/>
        <v>2.2736842105263158</v>
      </c>
      <c r="J19" s="3">
        <f t="shared" si="3"/>
        <v>0.7550378369186294</v>
      </c>
      <c r="K19" s="36">
        <f t="shared" si="4"/>
        <v>0.5113322277501382</v>
      </c>
      <c r="L19" s="3">
        <f t="shared" si="5"/>
        <v>0.6959757676219815</v>
      </c>
      <c r="M19" s="36">
        <f t="shared" si="6"/>
        <v>0.6164434897269709</v>
      </c>
      <c r="N19" s="1" t="s">
        <v>12</v>
      </c>
      <c r="O19">
        <v>21</v>
      </c>
      <c r="P19" s="31">
        <v>23</v>
      </c>
      <c r="Q19" s="3">
        <f>O19/B19</f>
        <v>1.105263157894737</v>
      </c>
      <c r="R19" s="36">
        <f>P19/C19</f>
        <v>1.2777777777777777</v>
      </c>
      <c r="S19" s="3">
        <f t="shared" si="7"/>
        <v>1.1560846560846558</v>
      </c>
      <c r="T19" s="3">
        <f t="shared" si="8"/>
        <v>1.0172820109976435</v>
      </c>
      <c r="U19" s="36">
        <f t="shared" si="9"/>
        <v>0.7637767007718542</v>
      </c>
      <c r="V19" s="3">
        <f t="shared" si="10"/>
        <v>0.9079440964269588</v>
      </c>
      <c r="W19" s="36">
        <f t="shared" si="11"/>
        <v>0.825213728219475</v>
      </c>
      <c r="X19" s="3"/>
    </row>
    <row r="20" spans="1:24" ht="12.75">
      <c r="A20" s="1" t="s">
        <v>5</v>
      </c>
      <c r="B20">
        <v>19</v>
      </c>
      <c r="C20" s="31">
        <v>18</v>
      </c>
      <c r="D20" s="35"/>
      <c r="E20">
        <v>32</v>
      </c>
      <c r="F20" s="31">
        <v>15</v>
      </c>
      <c r="G20" s="3">
        <f t="shared" si="0"/>
        <v>1.6842105263157894</v>
      </c>
      <c r="H20" s="36">
        <f t="shared" si="1"/>
        <v>0.8333333333333334</v>
      </c>
      <c r="I20" s="3">
        <f t="shared" si="2"/>
        <v>2.021052631578947</v>
      </c>
      <c r="J20" s="3">
        <f t="shared" si="3"/>
        <v>1.0067171158915058</v>
      </c>
      <c r="K20" s="36">
        <f t="shared" si="4"/>
        <v>0.7669983416252073</v>
      </c>
      <c r="L20" s="3">
        <f t="shared" si="5"/>
        <v>0.9486212562773968</v>
      </c>
      <c r="M20" s="36">
        <f t="shared" si="6"/>
        <v>0.870390064813858</v>
      </c>
      <c r="N20" s="1" t="s">
        <v>5</v>
      </c>
      <c r="O20">
        <v>19</v>
      </c>
      <c r="P20" s="31">
        <v>35</v>
      </c>
      <c r="Q20" s="3">
        <f>O20/B20</f>
        <v>1</v>
      </c>
      <c r="R20" s="36">
        <f>P20/C20</f>
        <v>1.9444444444444444</v>
      </c>
      <c r="S20" s="3">
        <f t="shared" si="7"/>
        <v>1.9444444444444444</v>
      </c>
      <c r="T20" s="3">
        <f t="shared" si="8"/>
        <v>0.9203980099502488</v>
      </c>
      <c r="U20" s="36">
        <f t="shared" si="9"/>
        <v>1.1622688924789086</v>
      </c>
      <c r="V20" s="3">
        <f t="shared" si="10"/>
        <v>1.0247179465523673</v>
      </c>
      <c r="W20" s="36">
        <f t="shared" si="11"/>
        <v>1.1036514692957082</v>
      </c>
      <c r="X20" s="3"/>
    </row>
    <row r="21" spans="1:24" ht="12.75">
      <c r="A21" s="1" t="s">
        <v>18</v>
      </c>
      <c r="B21">
        <v>19</v>
      </c>
      <c r="C21" s="31">
        <v>18</v>
      </c>
      <c r="D21" s="35"/>
      <c r="E21">
        <v>40</v>
      </c>
      <c r="F21" s="31">
        <v>25</v>
      </c>
      <c r="G21" s="3">
        <f t="shared" si="0"/>
        <v>2.1052631578947367</v>
      </c>
      <c r="H21" s="36">
        <f t="shared" si="1"/>
        <v>1.3888888888888888</v>
      </c>
      <c r="I21" s="3">
        <f t="shared" si="2"/>
        <v>1.5157894736842106</v>
      </c>
      <c r="J21" s="3">
        <f t="shared" si="3"/>
        <v>1.2583963948643822</v>
      </c>
      <c r="K21" s="36">
        <f t="shared" si="4"/>
        <v>1.2783305693753455</v>
      </c>
      <c r="L21" s="3">
        <f t="shared" si="5"/>
        <v>1.2632274432770758</v>
      </c>
      <c r="M21" s="36">
        <f t="shared" si="6"/>
        <v>1.2697328754344352</v>
      </c>
      <c r="N21" s="1" t="s">
        <v>18</v>
      </c>
      <c r="O21">
        <v>12</v>
      </c>
      <c r="P21" s="31">
        <v>25</v>
      </c>
      <c r="Q21" s="3">
        <f>O21/B21</f>
        <v>0.631578947368421</v>
      </c>
      <c r="R21" s="36">
        <f>P21/C21</f>
        <v>1.3888888888888888</v>
      </c>
      <c r="S21" s="3">
        <f t="shared" si="7"/>
        <v>2.199074074074074</v>
      </c>
      <c r="T21" s="3">
        <f t="shared" si="8"/>
        <v>0.5813040062843676</v>
      </c>
      <c r="U21" s="36">
        <f t="shared" si="9"/>
        <v>0.8301920660563633</v>
      </c>
      <c r="V21" s="3">
        <f t="shared" si="10"/>
        <v>0.6886504811679756</v>
      </c>
      <c r="W21" s="36">
        <f t="shared" si="11"/>
        <v>0.7698740295387927</v>
      </c>
      <c r="X21" s="3"/>
    </row>
    <row r="22" spans="1:24" ht="12.75">
      <c r="A22" s="1" t="s">
        <v>15</v>
      </c>
      <c r="B22">
        <v>18</v>
      </c>
      <c r="C22" s="31">
        <v>19</v>
      </c>
      <c r="D22" s="35"/>
      <c r="E22">
        <v>29</v>
      </c>
      <c r="F22" s="31">
        <v>17</v>
      </c>
      <c r="G22" s="3">
        <f t="shared" si="0"/>
        <v>1.6111111111111112</v>
      </c>
      <c r="H22" s="36">
        <f t="shared" si="1"/>
        <v>0.8947368421052632</v>
      </c>
      <c r="I22" s="3">
        <f t="shared" si="2"/>
        <v>1.8006535947712419</v>
      </c>
      <c r="J22" s="3">
        <f t="shared" si="3"/>
        <v>0.9630227966253815</v>
      </c>
      <c r="K22" s="36">
        <f t="shared" si="4"/>
        <v>0.8235140089028542</v>
      </c>
      <c r="L22" s="3">
        <f t="shared" si="5"/>
        <v>0.9292128333829575</v>
      </c>
      <c r="M22" s="36">
        <f t="shared" si="6"/>
        <v>0.8836847402389337</v>
      </c>
      <c r="N22" s="1" t="s">
        <v>15</v>
      </c>
      <c r="O22">
        <v>28</v>
      </c>
      <c r="P22" s="31">
        <v>37</v>
      </c>
      <c r="Q22" s="3">
        <f>O22/B22</f>
        <v>1.5555555555555556</v>
      </c>
      <c r="R22" s="36">
        <f>P22/C22</f>
        <v>1.9473684210526316</v>
      </c>
      <c r="S22" s="3">
        <f t="shared" si="7"/>
        <v>1.2518796992481203</v>
      </c>
      <c r="T22" s="3">
        <f t="shared" si="8"/>
        <v>1.4317302377003869</v>
      </c>
      <c r="U22" s="36">
        <f t="shared" si="9"/>
        <v>1.1640166652495536</v>
      </c>
      <c r="V22" s="3">
        <f t="shared" si="10"/>
        <v>1.316264239422201</v>
      </c>
      <c r="W22" s="36">
        <f t="shared" si="11"/>
        <v>1.2288970659169527</v>
      </c>
      <c r="X22" s="3"/>
    </row>
    <row r="23" spans="1:24" ht="12.75">
      <c r="A23" s="1" t="s">
        <v>1</v>
      </c>
      <c r="B23" s="2">
        <v>19</v>
      </c>
      <c r="C23" s="33">
        <v>18</v>
      </c>
      <c r="D23" s="39"/>
      <c r="E23" s="2">
        <v>19</v>
      </c>
      <c r="F23" s="33">
        <v>18</v>
      </c>
      <c r="G23" s="3">
        <f t="shared" si="0"/>
        <v>1</v>
      </c>
      <c r="H23" s="36">
        <f t="shared" si="1"/>
        <v>1</v>
      </c>
      <c r="I23" s="3">
        <f t="shared" si="2"/>
        <v>1</v>
      </c>
      <c r="J23" s="3">
        <f t="shared" si="3"/>
        <v>0.5977382875605816</v>
      </c>
      <c r="K23" s="36">
        <f t="shared" si="4"/>
        <v>0.9203980099502488</v>
      </c>
      <c r="L23" s="3">
        <f t="shared" si="5"/>
        <v>0.6759348910283345</v>
      </c>
      <c r="M23" s="36">
        <f t="shared" si="6"/>
        <v>0.7812335043601276</v>
      </c>
      <c r="N23" s="1" t="s">
        <v>1</v>
      </c>
      <c r="O23" s="2">
        <v>24</v>
      </c>
      <c r="P23" s="33">
        <v>47</v>
      </c>
      <c r="Q23" s="3">
        <f>O23/B23</f>
        <v>1.263157894736842</v>
      </c>
      <c r="R23" s="36">
        <f>P23/C23</f>
        <v>2.611111111111111</v>
      </c>
      <c r="S23" s="3">
        <f t="shared" si="7"/>
        <v>2.0671296296296298</v>
      </c>
      <c r="T23" s="3">
        <f t="shared" si="8"/>
        <v>1.1626080125687352</v>
      </c>
      <c r="U23" s="36">
        <f t="shared" si="9"/>
        <v>1.560761084185963</v>
      </c>
      <c r="V23" s="3">
        <f t="shared" si="10"/>
        <v>1.334333119596144</v>
      </c>
      <c r="W23" s="36">
        <f t="shared" si="11"/>
        <v>1.464268662912755</v>
      </c>
      <c r="X23" s="3"/>
    </row>
    <row r="24" spans="1:24" ht="12.75">
      <c r="A24" s="1" t="s">
        <v>14</v>
      </c>
      <c r="B24" s="2">
        <v>18</v>
      </c>
      <c r="C24" s="33">
        <v>19</v>
      </c>
      <c r="D24" s="39"/>
      <c r="E24">
        <v>11</v>
      </c>
      <c r="F24" s="31">
        <v>19</v>
      </c>
      <c r="G24" s="3">
        <f t="shared" si="0"/>
        <v>0.6111111111111112</v>
      </c>
      <c r="H24" s="36">
        <f t="shared" si="1"/>
        <v>1</v>
      </c>
      <c r="I24" s="3">
        <f t="shared" si="2"/>
        <v>0.6111111111111112</v>
      </c>
      <c r="J24" s="3">
        <f t="shared" si="3"/>
        <v>0.36528450906479987</v>
      </c>
      <c r="K24" s="36">
        <f t="shared" si="4"/>
        <v>0.9203980099502488</v>
      </c>
      <c r="L24" s="3">
        <f t="shared" si="5"/>
        <v>0.4998162999770629</v>
      </c>
      <c r="M24" s="36">
        <f t="shared" si="6"/>
        <v>0.6809752046339111</v>
      </c>
      <c r="N24" s="1" t="s">
        <v>14</v>
      </c>
      <c r="O24">
        <v>21</v>
      </c>
      <c r="P24" s="31">
        <v>34</v>
      </c>
      <c r="Q24" s="3">
        <f>O24/B24</f>
        <v>1.1666666666666667</v>
      </c>
      <c r="R24" s="36">
        <f>P24/C24</f>
        <v>1.7894736842105263</v>
      </c>
      <c r="S24" s="3">
        <f t="shared" si="7"/>
        <v>1.5338345864661653</v>
      </c>
      <c r="T24" s="3">
        <f t="shared" si="8"/>
        <v>1.0737976782752903</v>
      </c>
      <c r="U24" s="36">
        <f t="shared" si="9"/>
        <v>1.0696369356347248</v>
      </c>
      <c r="V24" s="3">
        <f t="shared" si="10"/>
        <v>1.0720031323425856</v>
      </c>
      <c r="W24" s="36">
        <f t="shared" si="11"/>
        <v>1.0706452918683014</v>
      </c>
      <c r="X24" s="3"/>
    </row>
    <row r="25" spans="2:24" s="1" customFormat="1" ht="12.75">
      <c r="B25" s="1">
        <f>SUM(B5:B24)</f>
        <v>370</v>
      </c>
      <c r="C25" s="34">
        <f>SUM(C5:C24)</f>
        <v>370</v>
      </c>
      <c r="D25" s="40"/>
      <c r="E25" s="1">
        <f>SUM(E5:E24)</f>
        <v>619</v>
      </c>
      <c r="F25" s="34">
        <f>SUM(F5:F24)</f>
        <v>402</v>
      </c>
      <c r="G25" s="4">
        <f t="shared" si="0"/>
        <v>1.672972972972973</v>
      </c>
      <c r="H25" s="37">
        <f t="shared" si="1"/>
        <v>1.0864864864864865</v>
      </c>
      <c r="I25" s="4">
        <f t="shared" si="2"/>
        <v>1.5398009950248757</v>
      </c>
      <c r="J25" s="4">
        <f>G25/$G$25</f>
        <v>1</v>
      </c>
      <c r="K25" s="37">
        <f>H25/$H$25</f>
        <v>1</v>
      </c>
      <c r="L25" s="4">
        <f>G25/$G$25</f>
        <v>1</v>
      </c>
      <c r="M25" s="37">
        <f>H25/$H$25</f>
        <v>1</v>
      </c>
      <c r="O25" s="1">
        <f>SUM(O5:O24)</f>
        <v>402</v>
      </c>
      <c r="P25" s="34">
        <f>SUM(P5:P24)</f>
        <v>619</v>
      </c>
      <c r="Q25" s="4">
        <f>O25/B25</f>
        <v>1.0864864864864865</v>
      </c>
      <c r="R25" s="37">
        <f>P25/C25</f>
        <v>1.672972972972973</v>
      </c>
      <c r="S25" s="4">
        <f t="shared" si="7"/>
        <v>1.5398009950248757</v>
      </c>
      <c r="T25" s="4">
        <f>Q25/$Q$25</f>
        <v>1</v>
      </c>
      <c r="U25" s="37">
        <f>R25/$R$25</f>
        <v>1</v>
      </c>
      <c r="V25" s="4">
        <f t="shared" si="10"/>
        <v>1</v>
      </c>
      <c r="W25" s="37">
        <f t="shared" si="11"/>
        <v>1</v>
      </c>
      <c r="X25" s="4"/>
    </row>
    <row r="27" spans="1:15" ht="12.75">
      <c r="A27" s="1" t="s">
        <v>83</v>
      </c>
      <c r="O27" s="1" t="s">
        <v>84</v>
      </c>
    </row>
    <row r="28" spans="1:15" ht="12.75">
      <c r="A28" s="1" t="s">
        <v>86</v>
      </c>
      <c r="O28" s="1" t="s">
        <v>87</v>
      </c>
    </row>
    <row r="29" spans="1:15" ht="12.75">
      <c r="A29" s="1" t="s">
        <v>85</v>
      </c>
      <c r="O29" s="1" t="s">
        <v>88</v>
      </c>
    </row>
    <row r="30" ht="12.75">
      <c r="A30" s="1"/>
    </row>
    <row r="31" spans="1:11" ht="15.75">
      <c r="A31" s="1" t="s">
        <v>97</v>
      </c>
      <c r="J31" s="41" t="s">
        <v>89</v>
      </c>
      <c r="K31" s="41">
        <v>0.33</v>
      </c>
    </row>
    <row r="32" ht="12.75">
      <c r="A32" s="1" t="s">
        <v>98</v>
      </c>
    </row>
    <row r="33" ht="12.75">
      <c r="A33" s="1" t="s">
        <v>99</v>
      </c>
    </row>
  </sheetData>
  <mergeCells count="2">
    <mergeCell ref="E1:M1"/>
    <mergeCell ref="O1:W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Biostatistics Unit</cp:lastModifiedBy>
  <dcterms:created xsi:type="dcterms:W3CDTF">2010-05-03T16:49:48Z</dcterms:created>
  <dcterms:modified xsi:type="dcterms:W3CDTF">2010-05-07T10:06:09Z</dcterms:modified>
  <cp:category/>
  <cp:version/>
  <cp:contentType/>
  <cp:contentStatus/>
</cp:coreProperties>
</file>